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'Arkusz1'!$A$1:$E$468</definedName>
  </definedNames>
  <calcPr fullCalcOnLoad="1"/>
</workbook>
</file>

<file path=xl/sharedStrings.xml><?xml version="1.0" encoding="utf-8"?>
<sst xmlns="http://schemas.openxmlformats.org/spreadsheetml/2006/main" count="474" uniqueCount="474">
  <si>
    <t>Załącznik Nr 2</t>
  </si>
  <si>
    <t>do budżetu</t>
  </si>
  <si>
    <t>Gminy Nysa</t>
  </si>
  <si>
    <t>na 2004 rok</t>
  </si>
  <si>
    <t>Wydatki budżetowe na rok 2004</t>
  </si>
  <si>
    <t>Stan mieszkańców na koniec 31.12.2002 r. - 60.618</t>
  </si>
  <si>
    <t>w PLN</t>
  </si>
  <si>
    <t>Dział - rozdział - paragraf - nazwa</t>
  </si>
  <si>
    <t xml:space="preserve">Plan budżetowy 03 r.   </t>
  </si>
  <si>
    <t>Budżet na 2004 r.</t>
  </si>
  <si>
    <t>% (3:2)</t>
  </si>
  <si>
    <t>Udział na 1 mieszk.</t>
  </si>
  <si>
    <t>(przew. wyk)</t>
  </si>
  <si>
    <t>WYDATKI BUDŻETOWE - OGÓŁEM</t>
  </si>
  <si>
    <t>w tym :</t>
  </si>
  <si>
    <t>bieżące</t>
  </si>
  <si>
    <t>majątkowe</t>
  </si>
  <si>
    <t>I. Zadania własne</t>
  </si>
  <si>
    <t>w tym : bieżące</t>
  </si>
  <si>
    <t>majątkowe</t>
  </si>
  <si>
    <t>010 Rolnictwo i łowiectwo</t>
  </si>
  <si>
    <t>w tym : bieżące</t>
  </si>
  <si>
    <t>inwestycje</t>
  </si>
  <si>
    <t>01010 Infrastruktura wodociągowa i sanitacyjna wsi</t>
  </si>
  <si>
    <t>wydatki inwestycyjne</t>
  </si>
  <si>
    <t>§ 6050 wydatki inwestycyjne jednostek budżetowych</t>
  </si>
  <si>
    <t>01030 Izby Rolnicze</t>
  </si>
  <si>
    <t>wpłata na rzecz Izby Rolniczej, tj. 2 % od uzyskanych wpływów z tytułu podatku rolnego § 2850</t>
  </si>
  <si>
    <t>01095 Pozostała działalność</t>
  </si>
  <si>
    <t>wydatki bieżące</t>
  </si>
  <si>
    <t>inwestycje</t>
  </si>
  <si>
    <t>w tym : wydatki Rad Sołeckich</t>
  </si>
  <si>
    <t>600 Transport i łączność</t>
  </si>
  <si>
    <t>w tym : bieżące</t>
  </si>
  <si>
    <t>inwestycje</t>
  </si>
  <si>
    <t>60004 Lokalny transport zbiorowy</t>
  </si>
  <si>
    <t>wydatki bieżące</t>
  </si>
  <si>
    <t>§ 4300 zakup usług pozostałych</t>
  </si>
  <si>
    <t>60016 Drogi publiczne gminne</t>
  </si>
  <si>
    <t>wydatki bieżące</t>
  </si>
  <si>
    <t>w tym  rady sołeckie</t>
  </si>
  <si>
    <t>wydatki inwestycyjne</t>
  </si>
  <si>
    <t>§ 6050 wydatki inwestycyjne jednostek budżetowych</t>
  </si>
  <si>
    <t>60017 Drogi wewnętrzne</t>
  </si>
  <si>
    <t>wydatki bieżące</t>
  </si>
  <si>
    <t>630 Turystyka</t>
  </si>
  <si>
    <t>w tym : bieżące</t>
  </si>
  <si>
    <t>inwestycje</t>
  </si>
  <si>
    <t>63003 Zadania w zakresie upowszechniania turystyki</t>
  </si>
  <si>
    <t>w tym : bieżące</t>
  </si>
  <si>
    <t>inwestycje</t>
  </si>
  <si>
    <t>§ 6050 wydatki inwestycyjne jednostek budżetowych</t>
  </si>
  <si>
    <t>63095 Pozostała działalność</t>
  </si>
  <si>
    <t>wydatki bieżące</t>
  </si>
  <si>
    <t>§ 2650 dotacja przedmiotowa z budżetu dla zakładu budżetowego</t>
  </si>
  <si>
    <t>inwestycje</t>
  </si>
  <si>
    <t>§ 6060 wydatki na zakupy inwestycyjne jednostek budżetowych</t>
  </si>
  <si>
    <t>700 Gospodarka mieszkaniowa</t>
  </si>
  <si>
    <t>w tym : bieżące</t>
  </si>
  <si>
    <t>inwestycje</t>
  </si>
  <si>
    <t>70004 Różne jednostki obsługi gospodarki mieszkaniowej</t>
  </si>
  <si>
    <t>wydatki bieżące</t>
  </si>
  <si>
    <t>70005 Gospodarka gruntami i nieruchomościami</t>
  </si>
  <si>
    <t>wydatki bieżące</t>
  </si>
  <si>
    <t>wydatki inwestycyjne</t>
  </si>
  <si>
    <t>§ 6050 wydatki inwestycyjne jednostek budżetowych</t>
  </si>
  <si>
    <t>§ 6060 wydatki na zakupy inwestycyjne jednostek budżetowych</t>
  </si>
  <si>
    <t>70095 Pozostała działalność</t>
  </si>
  <si>
    <t>w tym : bieżące</t>
  </si>
  <si>
    <t>710 Działalność usługowa</t>
  </si>
  <si>
    <t>w tym : bieżące</t>
  </si>
  <si>
    <t>71004 Plany zagospodarowania przestrzennego</t>
  </si>
  <si>
    <t>wydatki bieżące</t>
  </si>
  <si>
    <t>71014 Opracowania geodezyjne i kartograficzne</t>
  </si>
  <si>
    <t>wydatki bieżące</t>
  </si>
  <si>
    <t>71015 Nadzór budowlany</t>
  </si>
  <si>
    <t>wydatki bieżące</t>
  </si>
  <si>
    <t>750 Administracja publiczna</t>
  </si>
  <si>
    <t>w tym : bieżące</t>
  </si>
  <si>
    <t>inwestycje</t>
  </si>
  <si>
    <t>75022 Rady gmin</t>
  </si>
  <si>
    <t>wydatki bieżące</t>
  </si>
  <si>
    <t>§ 3030 różne wydatki na rzecz osób fizycznych</t>
  </si>
  <si>
    <t>pozostałe wydatki bieżące</t>
  </si>
  <si>
    <t>75023 Urzędy gmin</t>
  </si>
  <si>
    <t>wydatki bieżące - ogółem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</si>
  <si>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</si>
  <si>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</si>
  <si>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</si>
  <si>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</si>
  <si>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</si>
  <si>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</si>
  <si>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</t>
  </si>
  <si>
    <t>wydatki inwestycyjne</t>
  </si>
  <si>
    <t>§ 6050 wydatki inwestycyjne jednostek budżetowych</t>
  </si>
  <si>
    <t>§ 6060 wydatki na zakupy inwestycyjne jednostek budżetowych</t>
  </si>
  <si>
    <t>75095 Pozostała działalność</t>
  </si>
  <si>
    <t>wydatki bieżące</t>
  </si>
  <si>
    <t>inwestycje</t>
  </si>
  <si>
    <t>§ 6050 wydatki inwestycyjne jednostek budżetowych</t>
  </si>
  <si>
    <t>§ 6060 wydatki na zakupy inwestycyjne jednostek budżetowych</t>
  </si>
  <si>
    <t>754 Bezpieczeństwo publiczne i ochrona przeciwpożarowa</t>
  </si>
  <si>
    <t>w tym : bieżące</t>
  </si>
  <si>
    <t>inwestycje</t>
  </si>
  <si>
    <t>75412 Ochotnicze Straże Pożarne</t>
  </si>
  <si>
    <t>wydatki bieżące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</si>
  <si>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</si>
  <si>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</si>
  <si>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</si>
  <si>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</si>
  <si>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</si>
  <si>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</t>
  </si>
  <si>
    <t>75414 Obrona cywilna</t>
  </si>
  <si>
    <t>wydatki bieżące</t>
  </si>
  <si>
    <t>75416 Straż Miejska</t>
  </si>
  <si>
    <t>wydatki bieżące</t>
  </si>
  <si>
    <t>inwestycje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</si>
  <si>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</si>
  <si>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</si>
  <si>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</si>
  <si>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</si>
  <si>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</si>
  <si>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</t>
  </si>
  <si>
    <t>inwestycje</t>
  </si>
  <si>
    <t>§ 6050 wydatki inwestycyjne jednostek budżetowych</t>
  </si>
  <si>
    <t>756 Dochody od osób prawnych, od osób fizycznych i od innych jednostek nie posiadających osobowości prawnej oraz wydatki związane z ich poborem</t>
  </si>
  <si>
    <t>75647 Pobór podatków i opłat</t>
  </si>
  <si>
    <t>wydatki bieżące</t>
  </si>
  <si>
    <t>758 Różne rozliczenia</t>
  </si>
  <si>
    <t>w tym : bieżące</t>
  </si>
  <si>
    <t>majątkowe</t>
  </si>
  <si>
    <t>75809 Rozliczenia między jednostkami samorządu terytorialnego</t>
  </si>
  <si>
    <t>w tym : wydatki bieżące</t>
  </si>
  <si>
    <t>wydatki majątkowe</t>
  </si>
  <si>
    <t>§ 6620 dotacje celowe przekazane dla powiatu na inwestycje i zakupy inwestycyjne realizowane na podstawie porozumieć między jednostkami samorządu terytorialnego</t>
  </si>
  <si>
    <t>§ 6650 wpłaty gmin i powiatów na rzecz innych jednostek samorządu terytorialnego oraz związków gmin i związków powiatów na dofinansowanie zadań inwestycyjnych i zakupów inwestycyjnych</t>
  </si>
  <si>
    <t>75814 Różne rozliczenia finansowe</t>
  </si>
  <si>
    <t>§ 8010 rozliczenia z bankami związane z obsługą długu publicznego</t>
  </si>
  <si>
    <t>§ 8110 odsetki od samorządowych papierów wartościowych</t>
  </si>
  <si>
    <t>§ 8120 odsetki od samorządowych pożyczek</t>
  </si>
  <si>
    <t>75818 Rezerwy ogólne i celowe</t>
  </si>
  <si>
    <t>w tym : rezerwa ogólna do 1 % wydatków</t>
  </si>
  <si>
    <t>rezerwa celowa do 5 % wydatków</t>
  </si>
  <si>
    <t>- dofinansowanie robót publicznych</t>
  </si>
  <si>
    <t>x</t>
  </si>
  <si>
    <t>- odsetki dla ewent. kredytów krótkotermonowych</t>
  </si>
  <si>
    <t>x</t>
  </si>
  <si>
    <t>- wyroki sądowe - zwroty kaucji mieszkaniowej</t>
  </si>
  <si>
    <t>x</t>
  </si>
  <si>
    <t>- dofinansowanie Wyższej Szkoły Zawodowej</t>
  </si>
  <si>
    <t>x</t>
  </si>
  <si>
    <t>- remonty substancji mieszkaniowej</t>
  </si>
  <si>
    <t>x</t>
  </si>
  <si>
    <t>- pomoc finansowa dla repatriantów</t>
  </si>
  <si>
    <t>x</t>
  </si>
  <si>
    <t>801 Oświata i wychowanie</t>
  </si>
  <si>
    <t>w tym : bieżące</t>
  </si>
  <si>
    <t>inwestycje</t>
  </si>
  <si>
    <t>80101 Szkoły podstawowe</t>
  </si>
  <si>
    <t>wydatki bieżące</t>
  </si>
  <si>
    <t>inwestycje</t>
  </si>
  <si>
    <t>w tym : środki rad sołeckich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</si>
  <si>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</si>
  <si>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</si>
  <si>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</si>
  <si>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</si>
  <si>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</si>
  <si>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§ 2540 dotacje przedmiotowe z budżetu dla niepublicznej szkoły lub innej niepublicznej placówki oświatowo - wychowawczej</t>
  </si>
  <si>
    <t>pozostałe wydatki bieżące</t>
  </si>
  <si>
    <t>§ 6050 wydatki inwestycyjne jednostek budżetowych</t>
  </si>
  <si>
    <t xml:space="preserve">80104 Przedszkola </t>
  </si>
  <si>
    <t>wydatki bieżące</t>
  </si>
  <si>
    <t>w tym :</t>
  </si>
  <si>
    <t>§ 2540 dotacje przedmiotowe z budżetu dla niepublicznej szkoły lub innej niepublicznej placówki oświatowo - wychowawczej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</si>
  <si>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</si>
  <si>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</si>
  <si>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</si>
  <si>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</si>
  <si>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</si>
  <si>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80110 Gimnazja</t>
  </si>
  <si>
    <t>wydatki bieżące</t>
  </si>
  <si>
    <t>inwestycje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</si>
  <si>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</si>
  <si>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</si>
  <si>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</si>
  <si>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</si>
  <si>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2540 dotacje przedmiotowe z budżetu dla niepublicznej szkoły lub innej niepublicznej placówki oświatowo - wychowawczej</t>
  </si>
  <si>
    <t>pozostałe wydatki bieżące</t>
  </si>
  <si>
    <t>wydatki inwestycyjne</t>
  </si>
  <si>
    <t>§ 6050 wydatki inwestycyjne jednostek budżetowych</t>
  </si>
  <si>
    <t>80113 Dowożenie uczniów do szkół</t>
  </si>
  <si>
    <t>wydatki bieżące</t>
  </si>
  <si>
    <t>80114 Zespoły ekonomiczno - administracyjne szkół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</si>
  <si>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</si>
  <si>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</si>
  <si>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</si>
  <si>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</si>
  <si>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</si>
  <si>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</si>
  <si>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</si>
  <si>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80146 Dokształcanie i doskonalenie nauczycieli</t>
  </si>
  <si>
    <t>wydatki bieżące</t>
  </si>
  <si>
    <t>§ 4010 wynagrodzenia osobowe pracowników</t>
  </si>
  <si>
    <t>§ 4110 składki na ubezpieczenie społeczne</t>
  </si>
  <si>
    <t>§ 4120 składki na Fundusz Pracy</t>
  </si>
  <si>
    <t>pozostałe wydatki bieżące</t>
  </si>
  <si>
    <t>80195 Pozostała działalność</t>
  </si>
  <si>
    <t>wydatki bieżące</t>
  </si>
  <si>
    <t>851 Ochrona zdrowia</t>
  </si>
  <si>
    <t>w tym : bieżące</t>
  </si>
  <si>
    <t>inwestycje</t>
  </si>
  <si>
    <t>85154 Przeciwdziałanie alkoholizmowi</t>
  </si>
  <si>
    <t>wydatki bieżące</t>
  </si>
  <si>
    <t>w tym : dotacje</t>
  </si>
  <si>
    <t>§ 2820 dotacja celowa z budżetu na finansowanie i dofinansowanie zadań zleconych do zrealizowania stwoarzyszeniom</t>
  </si>
  <si>
    <t>§ 2830 dotacje celowa z budżetu na finansowanie i dofinansowanie zadań zleconych do zrealizowania pozostałym jednostkom nie zaliczanym do sektora finansów publicznych</t>
  </si>
  <si>
    <t>wydatki inwestycyjne</t>
  </si>
  <si>
    <t>§ 6050 wydatki inwestycyjne jednostek budżetowych</t>
  </si>
  <si>
    <t>§ 6060 wydatki na zakupy inwestycyjne jednostek budżetowych</t>
  </si>
  <si>
    <t>852 Pomoc społeczna</t>
  </si>
  <si>
    <t>w tym : bieżące</t>
  </si>
  <si>
    <t>85202 Domy pomocy społecznej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</si>
  <si>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</si>
  <si>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</si>
  <si>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</si>
  <si>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</si>
  <si>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</si>
  <si>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</si>
  <si>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</si>
  <si>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85214 Zasiłki i pomoc w naturze oraz składki na ubezpieczenie społeczne</t>
  </si>
  <si>
    <t>wydatki bieżące</t>
  </si>
  <si>
    <t>w tym :</t>
  </si>
  <si>
    <t>§ 3110 świadczenia społeczne</t>
  </si>
  <si>
    <t>pozostałe wydatki bieżące</t>
  </si>
  <si>
    <r>
      <t>85215 Dodatki mieszkaniowe</t>
    </r>
    <r>
      <rPr>
        <sz val="10.95"/>
        <color indexed="8"/>
        <rFont val="Arial CE"/>
        <family val="2"/>
      </rPr>
      <t xml:space="preserve"> (2004 r. - środki gminy)</t>
    </r>
  </si>
  <si>
    <t>wydatki bieżące</t>
  </si>
  <si>
    <t>§ 3110 świadczenia społeczne</t>
  </si>
  <si>
    <t>85219 Ośrodki pomocy społecznej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</si>
  <si>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</si>
  <si>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</si>
  <si>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</si>
  <si>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</si>
  <si>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</si>
  <si>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</si>
  <si>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</si>
  <si>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</t>
  </si>
  <si>
    <t>85228 Usługi opiekuńczo - wychowawcze</t>
  </si>
  <si>
    <t>wydatki bieżące</t>
  </si>
  <si>
    <t>w tym : usługi opiekuńcze OPS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</si>
  <si>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</si>
  <si>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</si>
  <si>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</si>
  <si>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</si>
  <si>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</si>
  <si>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 OPS</t>
  </si>
  <si>
    <t>dotacje : usługi opiekuńcze "Caritas"</t>
  </si>
  <si>
    <t>§ 2630 dotacje przedmiotowa z budżetu dla jednostek nie zaliczanych do sektora finansów publicznych</t>
  </si>
  <si>
    <t>85295 Pozostała działalność</t>
  </si>
  <si>
    <t>wydatki bieżące</t>
  </si>
  <si>
    <t>§ 3110 świadczenia społeczne</t>
  </si>
  <si>
    <t>pozostałe wydatki bieżące</t>
  </si>
  <si>
    <t>853 Pozostałe zadania w zakresie polityki społecznej</t>
  </si>
  <si>
    <t>w tym : bieżące</t>
  </si>
  <si>
    <t>85305 Żłobki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</si>
  <si>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</si>
  <si>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</si>
  <si>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</si>
  <si>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</si>
  <si>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</si>
  <si>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</si>
  <si>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</si>
  <si>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85334 Pomoc dla repatriantów</t>
  </si>
  <si>
    <t>wydatki bieżące</t>
  </si>
  <si>
    <t>854 Edukacyjna opieka wychowawcza</t>
  </si>
  <si>
    <t>w tym : bieżące</t>
  </si>
  <si>
    <t>85401 Świetlice szkolne</t>
  </si>
  <si>
    <t>wydatki bieżące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</si>
  <si>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</si>
  <si>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</si>
  <si>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</si>
  <si>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</si>
  <si>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</si>
  <si>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85495 Pozostała działalność</t>
  </si>
  <si>
    <t>wydatki bieżące</t>
  </si>
  <si>
    <t>900 Gospodarka komunalna i ochrona środowiska</t>
  </si>
  <si>
    <t>w tym : bieżące</t>
  </si>
  <si>
    <t>w tym wydatki Rad Sołeckich</t>
  </si>
  <si>
    <t>inwestycje</t>
  </si>
  <si>
    <t>90001 Gospodarka ściekowa i ochrona wód</t>
  </si>
  <si>
    <t>wydatki inwestycyjne</t>
  </si>
  <si>
    <t>§ 6050 wydatki inwestycyjne jednostek budżetowych</t>
  </si>
  <si>
    <t>90002 Gospodarka odpadami</t>
  </si>
  <si>
    <t>wydatki inwestycyjne</t>
  </si>
  <si>
    <t>§ 6050 wydatki inwestycyjne jednostek budżetowych</t>
  </si>
  <si>
    <t>90003 Oczyszczanie miast i wsi</t>
  </si>
  <si>
    <t>wydatki bieżące</t>
  </si>
  <si>
    <t>w tym wydatki Rad Sołeckich</t>
  </si>
  <si>
    <t>90004 Utrzymanie zieleni w miastach i gminach</t>
  </si>
  <si>
    <t>wydatki bieżące</t>
  </si>
  <si>
    <t>w tym wydatki Rad Sołeckich</t>
  </si>
  <si>
    <t>90013 Schroniska dla zwierząt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</si>
  <si>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</si>
  <si>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</si>
  <si>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</si>
  <si>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</si>
  <si>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</si>
  <si>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4210 składki na Fundusz Pracy</t>
  </si>
  <si>
    <t>§ 4140 wpłata na Państwowy Fundusz Rehabilitacji Osób Niepełnosprawnych</t>
  </si>
  <si>
    <t>pozostałe wydatki bieżące</t>
  </si>
  <si>
    <t>90015 Oświetlenie ulic, placów i dróg</t>
  </si>
  <si>
    <t>wydatki bieżące</t>
  </si>
  <si>
    <t>inwestycje</t>
  </si>
  <si>
    <t>§ 6050 wydatki inwestycyjne jednostek budżetowych</t>
  </si>
  <si>
    <t>90017 Zakłady gospodarki komunalnej</t>
  </si>
  <si>
    <t>wydatki bieżące (inkaso targowe)</t>
  </si>
  <si>
    <t>inwestycje</t>
  </si>
  <si>
    <t>§ 6050 wydatki inwestycyjne jednostek budżetowych</t>
  </si>
  <si>
    <t>90095 Pozostała działalność</t>
  </si>
  <si>
    <t>wydatki bieżące</t>
  </si>
  <si>
    <t>w tym wydatki Rad Sołeckich</t>
  </si>
  <si>
    <t>inwestycje</t>
  </si>
  <si>
    <t>§ 6050 wydatki inwestycyjne jednostek budżetowych</t>
  </si>
  <si>
    <t>§ 6060 wydatki na zakupy inwestycyjne jednostek budżetowych</t>
  </si>
  <si>
    <t>921 Kultura i ochrona dziedzictwa narodowego</t>
  </si>
  <si>
    <t>w tym : bieżące</t>
  </si>
  <si>
    <t>w tym wydatki Rad Sołeckich</t>
  </si>
  <si>
    <t>inwestycje</t>
  </si>
  <si>
    <t>92105 Pozostałe zadania w zakresie kultury</t>
  </si>
  <si>
    <t>§ 2820 dotacja celowa z budżetu na finansowanie i dofinansowanie zadań zleconych do realizacji stowarzyszeniom</t>
  </si>
  <si>
    <t>92109 Domy i ośrodki kultury, świetlice i kluby</t>
  </si>
  <si>
    <t>wydatki bieżące</t>
  </si>
  <si>
    <t>w tym : wydatki rad sołeckich</t>
  </si>
  <si>
    <t>§ 2550 dotacja podmiotowa z budżetu dla instytucji kultury (NDK)</t>
  </si>
  <si>
    <t>wydatki inwestycyjne</t>
  </si>
  <si>
    <t>§ 6050 wydatki inwestycyjne jednostek budżetowych</t>
  </si>
  <si>
    <t>§ 6060 wydatki na zakupy inwestycyjne jednostek budżetowych</t>
  </si>
  <si>
    <t>92116 Biblioteki</t>
  </si>
  <si>
    <t>wydatki bieżące</t>
  </si>
  <si>
    <t>§ 2550 dotacja podmiotowa z budżetu dla instytucji kultury</t>
  </si>
  <si>
    <t>92195 Pozostała działalność</t>
  </si>
  <si>
    <t>wydatki bieżące</t>
  </si>
  <si>
    <t>§ 6050 wydatki inwestycyjne jednostek budżetowych</t>
  </si>
  <si>
    <t>926 Kultura fizyczna i sport</t>
  </si>
  <si>
    <t>w tym : bieżące</t>
  </si>
  <si>
    <t>w tym wydatki Rad Sołeckich</t>
  </si>
  <si>
    <t>inwestycje</t>
  </si>
  <si>
    <t>92601 Obiekty sportowe</t>
  </si>
  <si>
    <t>wydatki bieżące</t>
  </si>
  <si>
    <t>w tym środki rad sołeckich</t>
  </si>
  <si>
    <t>wydatki inwestycyjne</t>
  </si>
  <si>
    <t>w tym wydatki Rad Sołeckich</t>
  </si>
  <si>
    <t>§ 2650 dotacja przedmiotowa z budżetu dla zakładu budżetowego</t>
  </si>
  <si>
    <t>§ 2820 dotacja celowa z budżetu na finansowanie i dofinansowanie zadań zleconych do realizacji stowarzyszeniom</t>
  </si>
  <si>
    <t>wydatki inwestycyjne</t>
  </si>
  <si>
    <t>§ 6050 wydatki inwestycyjne jednostek budżetowych</t>
  </si>
  <si>
    <t>§ 4270 zakup usług remontowych</t>
  </si>
  <si>
    <t>92604 Instytucje kultury fizycznej</t>
  </si>
  <si>
    <t>wydatki bieżące</t>
  </si>
  <si>
    <t>w tym : dotacje</t>
  </si>
  <si>
    <t>§ 2650 dotacja przedmiotowa z budżetu dla zakładu budżetowego</t>
  </si>
  <si>
    <t>§ 2820 dotacja celowa z budżetu na finansowanie i dofinansowanie zadań zleconych do realizacji stowarzyszeniom</t>
  </si>
  <si>
    <t>92605 Zadania z zakresu kultury fizycznej i sportu</t>
  </si>
  <si>
    <t>wydatki bieżące</t>
  </si>
  <si>
    <t>w tym: rady sołeckie</t>
  </si>
  <si>
    <t>§ 2820 dotacja celowa z budżetu na finansowanie i dofinansowanie zadań zleconych do realizacji stowarzyszeniom</t>
  </si>
  <si>
    <t>inwestycje</t>
  </si>
  <si>
    <t>§ 6050 wydatki inwestycyjne jednostek budżetowych</t>
  </si>
  <si>
    <t xml:space="preserve">§ 6210 dotacje celowe z budżetu na </t>
  </si>
  <si>
    <t>92695 Pozostała działalność</t>
  </si>
  <si>
    <t>wydatki bieżące</t>
  </si>
  <si>
    <t>w tym :</t>
  </si>
  <si>
    <t>§ 2650 dotacja podmiotowa z budżetu dla zakładu budżetowego</t>
  </si>
  <si>
    <t>§ 2830 dotacja celowa z budżetu na finansowanie lub dofinansowanie zadań zleconych do realizacji pozostałym jednostkom nie zaliczanym do sektora finansów publicznych</t>
  </si>
  <si>
    <t>pozostałe wydatki bieżące</t>
  </si>
  <si>
    <t>II. Zadania zlecone ogółem</t>
  </si>
  <si>
    <t>w tym : bieżące</t>
  </si>
  <si>
    <t>inwestycje</t>
  </si>
  <si>
    <t>750 Administracja publiczna</t>
  </si>
  <si>
    <t>w tym : wydatki bieżące</t>
  </si>
  <si>
    <t>75011 Urzędy wojewódzkie</t>
  </si>
  <si>
    <t>§ 4010 wynagrodzenia osobowe pracowników</t>
  </si>
  <si>
    <t>§ 4110 składki na ubezpieczenie społ.</t>
  </si>
  <si>
    <t>§ 4120 składki na Fundusz Pracy</t>
  </si>
  <si>
    <t>751 Urzędy naczelnych organów władzy państwowej, kontroli i ochrony prawa</t>
  </si>
  <si>
    <t>w tym : wydatki bieżące</t>
  </si>
  <si>
    <t>75101 Urzędy naczelnych organów władzy państwowej, kontroli i ochrony prawa</t>
  </si>
  <si>
    <t>§ 4210 zakup materiałów i wyposażenia</t>
  </si>
  <si>
    <t>§ 4300 zakup usług pozostałych</t>
  </si>
  <si>
    <t>§ 4110 składki na ubezpieczenie społ.</t>
  </si>
  <si>
    <t>75110 Referenda ogólnokrajowe i konstytucyjne</t>
  </si>
  <si>
    <t>§ 3030 różne wydatki na rzecz osób fizycznych</t>
  </si>
  <si>
    <t>§ 4110 składki na ubezpieczenie społeczne</t>
  </si>
  <si>
    <t>§ 4120 składki na Fundusz Pracy</t>
  </si>
  <si>
    <t>§ 4210 zakup materiałów i wyposażenia</t>
  </si>
  <si>
    <t>§ 4300 zakup usług pozostałych</t>
  </si>
  <si>
    <t>754 Bezpieczeństwo publiczne i ochrona przeciwpożarowa</t>
  </si>
  <si>
    <t>w tym : bieżące</t>
  </si>
  <si>
    <t>75414 Obrona cywilna</t>
  </si>
  <si>
    <t>§ 4210 zakup materiałów i wyposażenia</t>
  </si>
  <si>
    <t>§ 4300 zakup usług pozostałych</t>
  </si>
  <si>
    <t>§ 6060 wydatki na zakupy inwestycyjne jednostek budżetowych</t>
  </si>
  <si>
    <t>801 Oświata i wychowanie</t>
  </si>
  <si>
    <t>80101 Szkoły podstawowe</t>
  </si>
  <si>
    <t>§ 3240 stypendia oraz inne formy pomocy dla uczniów</t>
  </si>
  <si>
    <t>852 Pomoc społeczna</t>
  </si>
  <si>
    <t>wydatki bieżące</t>
  </si>
  <si>
    <t>85203 Ośrodki wsparcia</t>
  </si>
  <si>
    <t>wydatki bieżące</t>
  </si>
  <si>
    <t>§ 3020 nagrody i wydatki osobowe nie zaliczane do wynagrodzeń</t>
  </si>
  <si>
    <t>§ 3030 różne wydatki na rzecz osób fizycznych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</si>
  <si>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</si>
  <si>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</si>
  <si>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</si>
  <si>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</si>
  <si>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4210 zakup materiałów i wyposażenia</t>
  </si>
  <si>
    <t>§ 4260 zakup energii</t>
  </si>
  <si>
    <t>§ 4270 zakup usług remontowych</t>
  </si>
  <si>
    <t>§ 4300 zakup usług pozostałych</t>
  </si>
  <si>
    <t>§ 4410 podróże służbowe krajowe</t>
  </si>
  <si>
    <t>§ 4430 różne opłaty i składki</t>
  </si>
  <si>
    <t>§ 4440 odpis na zakładowy fundusz świadczeń socjalnych</t>
  </si>
  <si>
    <t>§ 4580 pozostałe odsetki</t>
  </si>
  <si>
    <t>§ 4600 kary i odszkodowania</t>
  </si>
  <si>
    <t>85213 Składki na ubezpieczenie zdrowotne opłacane przez osoby pobierające niektóre świadczenia z pomocy społecznej</t>
  </si>
  <si>
    <t>§ 4130 składki na ubezpieczenie zdrowotne</t>
  </si>
  <si>
    <t>85214  Zasiłki i pomoc w naturze oraz składki na ubezpieczenie społeczne i zdrowotne</t>
  </si>
  <si>
    <t>§ 3110 świadczenia społeczne</t>
  </si>
  <si>
    <t>§ 4110 składki na ubezpieczenie społeczne</t>
  </si>
  <si>
    <t>85316 Zasiłki rodzinne, pielęgnacykjne i wychowawcze</t>
  </si>
  <si>
    <t>§ 3110 świadczenia społeczne</t>
  </si>
  <si>
    <t>85219 Ośrodki pomocy społecznej</t>
  </si>
  <si>
    <t>§ 4010 wynagrodzenia osobowe pracowników</t>
  </si>
  <si>
    <t>§ 4040 dodatkowe wynagrodzenie roczne</t>
  </si>
  <si>
    <t>§ 3020 nagrody i wydatki osobowe nie zaliczane do wynagrodzeń</t>
  </si>
  <si>
    <t>§ 4410 podróże służbowe krajowe</t>
  </si>
  <si>
    <t>§ 4210 zakup materiałów i wyposażenia</t>
  </si>
  <si>
    <t>§ 4260 zakup energii</t>
  </si>
  <si>
    <t>§ 4300 zakup usług pozostałych</t>
  </si>
  <si>
    <t>§ 4110 składki na ubezpieczenie społeczne</t>
  </si>
  <si>
    <t>§ 4120 składki na Fundusz Pracy</t>
  </si>
  <si>
    <t>§ 4440 odpisy na zakładowy fundusz świadczeń socjalnych</t>
  </si>
  <si>
    <t>85228 Usługi opiekuńcze i specjalistyczne usługi opiekuńcze</t>
  </si>
  <si>
    <t>§ 3110 świadczenia społeczne</t>
  </si>
  <si>
    <t>§ 4010 wynagrodzenia osobowe pracowników</t>
  </si>
  <si>
    <t>§ 4210 zakup materiałów i wyposażenia</t>
  </si>
  <si>
    <t>§ 4300 zakup usług pozostałych</t>
  </si>
  <si>
    <t>§ 4110 składki na ubezpieczenie społeczne</t>
  </si>
  <si>
    <t>§ 4120 składki na Fundusz Pracy</t>
  </si>
  <si>
    <t>85234 Pomoc dla repatriantów</t>
  </si>
  <si>
    <t>wydatki bieżące</t>
  </si>
  <si>
    <t>85295 Pozostała działalność</t>
  </si>
  <si>
    <t>§ 3110 świadczenia społeczne</t>
  </si>
  <si>
    <t>900 Gospodarka komunalna i ochrona środowiska</t>
  </si>
  <si>
    <t>w tym : bieżące</t>
  </si>
  <si>
    <t>inwestycje</t>
  </si>
  <si>
    <t>90015 Oświetlenie ulic, placów i dróg</t>
  </si>
  <si>
    <t>w tym : bieżące</t>
  </si>
  <si>
    <t>inwestycje</t>
  </si>
  <si>
    <t>§ 4260 zakup energii</t>
  </si>
  <si>
    <t>§ 4270 zakup usług remontowych</t>
  </si>
  <si>
    <t>§ 6050 wydatki inwestycyjne jednostek budżetowych</t>
  </si>
  <si>
    <t>III. Zadania powierzone - ogółem</t>
  </si>
  <si>
    <t>w tym : bieżące</t>
  </si>
  <si>
    <t>750 Administracja publiczna</t>
  </si>
  <si>
    <t>w tym : bieżące</t>
  </si>
  <si>
    <t>75011 Urzędy wojewódzkie</t>
  </si>
  <si>
    <t>§ 4010 wynagrodzenia osobowe pracowników</t>
  </si>
  <si>
    <t>§ 4110 składki na ubezpieczenie społeczne</t>
  </si>
  <si>
    <t>§ 4120 składki na Fundusz Pracy</t>
  </si>
  <si>
    <t>75023 Urzędy gmin</t>
  </si>
  <si>
    <t>wydatki bieżące</t>
  </si>
  <si>
    <t>801 Oświata i wychowanie</t>
  </si>
  <si>
    <t>80110 Gimnazja</t>
  </si>
  <si>
    <t>wydatki bieżące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</si>
</sst>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0.00%"/>
    <numFmt numFmtId="167" formatCode="@"/>
  </numFmts>
  <fonts count="18">
    <font>
      <sz val="10"/>
      <name val="Arial"/>
      <family val="0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9"/>
      <color indexed="8"/>
      <name val="Arial CE"/>
      <family val="2"/>
    </font>
    <font>
      <b/>
      <sz val="14"/>
      <color indexed="8"/>
      <name val="Arial CE"/>
      <family val="2"/>
    </font>
    <font>
      <b/>
      <sz val="9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u val="single"/>
      <sz val="10"/>
      <color indexed="8"/>
      <name val="Arial CE"/>
      <family val="2"/>
    </font>
    <font>
      <i/>
      <sz val="10"/>
      <color indexed="8"/>
      <name val="Arial CE"/>
      <family val="2"/>
    </font>
    <font>
      <sz val="10.95"/>
      <color indexed="8"/>
      <name val="Arial CE"/>
      <family val="2"/>
    </font>
    <font>
      <b/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/>
    </xf>
    <xf numFmtId="164" fontId="3" fillId="0" borderId="0" xfId="0" applyAlignment="1">
      <alignment horizontal="left"/>
    </xf>
    <xf numFmtId="164" fontId="3" fillId="0" borderId="0" xfId="0" applyAlignment="1">
      <alignment horizontal="left"/>
    </xf>
    <xf numFmtId="165" fontId="1" fillId="0" borderId="0" xfId="0" applyAlignment="1">
      <alignment/>
    </xf>
    <xf numFmtId="164" fontId="1" fillId="0" borderId="0" xfId="0" applyAlignment="1">
      <alignment horizontal="center"/>
    </xf>
    <xf numFmtId="164" fontId="4" fillId="0" borderId="0" xfId="0" applyAlignment="1">
      <alignment horizontal="center"/>
    </xf>
    <xf numFmtId="164" fontId="4" fillId="0" borderId="0" xfId="0" applyAlignment="1">
      <alignment horizontal="center"/>
    </xf>
    <xf numFmtId="164" fontId="3" fillId="0" borderId="1" xfId="0" applyAlignment="1">
      <alignment horizontal="left"/>
    </xf>
    <xf numFmtId="164" fontId="3" fillId="0" borderId="1" xfId="0" applyAlignment="1">
      <alignment horizontal="left"/>
    </xf>
    <xf numFmtId="164" fontId="3" fillId="0" borderId="0" xfId="0" applyAlignment="1">
      <alignment horizontal="center"/>
    </xf>
    <xf numFmtId="164" fontId="5" fillId="0" borderId="2" xfId="0" applyAlignment="1">
      <alignment horizontal="center" vertical="center" wrapText="1"/>
    </xf>
    <xf numFmtId="164" fontId="5" fillId="0" borderId="3" xfId="0" applyAlignment="1">
      <alignment horizontal="left"/>
    </xf>
    <xf numFmtId="164" fontId="5" fillId="0" borderId="4" xfId="0" applyAlignment="1">
      <alignment horizontal="center" vertical="center" wrapText="1"/>
    </xf>
    <xf numFmtId="164" fontId="5" fillId="0" borderId="5" xfId="0" applyAlignment="1">
      <alignment horizontal="center" vertical="center" wrapText="1"/>
    </xf>
    <xf numFmtId="164" fontId="5" fillId="0" borderId="6" xfId="0" applyAlignment="1">
      <alignment horizontal="center" vertical="top" wrapText="1"/>
    </xf>
    <xf numFmtId="164" fontId="5" fillId="0" borderId="6" xfId="0" applyAlignment="1">
      <alignment horizontal="center" vertical="center" wrapText="1"/>
    </xf>
    <xf numFmtId="164" fontId="3" fillId="0" borderId="4" xfId="0" applyAlignment="1">
      <alignment horizontal="center" wrapText="1"/>
    </xf>
    <xf numFmtId="164" fontId="1" fillId="0" borderId="0" xfId="0" applyAlignment="1">
      <alignment/>
    </xf>
    <xf numFmtId="164" fontId="6" fillId="2" borderId="4" xfId="0" applyAlignment="1">
      <alignment wrapText="1"/>
    </xf>
    <xf numFmtId="165" fontId="6" fillId="2" borderId="4" xfId="0" applyAlignment="1">
      <alignment wrapText="1"/>
    </xf>
    <xf numFmtId="166" fontId="6" fillId="3" borderId="4" xfId="0" applyAlignment="1">
      <alignment wrapText="1"/>
    </xf>
    <xf numFmtId="164" fontId="7" fillId="0" borderId="4" xfId="0" applyAlignment="1">
      <alignment wrapText="1"/>
    </xf>
    <xf numFmtId="165" fontId="7" fillId="0" borderId="4" xfId="0" applyAlignment="1">
      <alignment wrapText="1"/>
    </xf>
    <xf numFmtId="166" fontId="6" fillId="4" borderId="4" xfId="0" applyAlignment="1">
      <alignment wrapText="1"/>
    </xf>
    <xf numFmtId="165" fontId="6" fillId="4" borderId="4" xfId="0" applyAlignment="1">
      <alignment wrapText="1"/>
    </xf>
    <xf numFmtId="164" fontId="7" fillId="0" borderId="3" xfId="0" applyAlignment="1">
      <alignment wrapText="1"/>
    </xf>
    <xf numFmtId="165" fontId="7" fillId="0" borderId="3" xfId="0" applyAlignment="1">
      <alignment wrapText="1"/>
    </xf>
    <xf numFmtId="166" fontId="6" fillId="4" borderId="3" xfId="0" applyAlignment="1">
      <alignment wrapText="1"/>
    </xf>
    <xf numFmtId="165" fontId="6" fillId="4" borderId="3" xfId="0" applyAlignment="1">
      <alignment wrapText="1"/>
    </xf>
    <xf numFmtId="164" fontId="8" fillId="5" borderId="7" xfId="0" applyAlignment="1">
      <alignment wrapText="1"/>
    </xf>
    <xf numFmtId="165" fontId="8" fillId="5" borderId="7" xfId="0" applyAlignment="1">
      <alignment wrapText="1"/>
    </xf>
    <xf numFmtId="166" fontId="9" fillId="5" borderId="7" xfId="0" applyAlignment="1">
      <alignment wrapText="1"/>
    </xf>
    <xf numFmtId="165" fontId="9" fillId="5" borderId="7" xfId="0" applyAlignment="1">
      <alignment wrapText="1"/>
    </xf>
    <xf numFmtId="164" fontId="10" fillId="0" borderId="0" xfId="0" applyAlignment="1">
      <alignment/>
    </xf>
    <xf numFmtId="165" fontId="11" fillId="0" borderId="0" xfId="0" applyAlignment="1">
      <alignment wrapText="1"/>
    </xf>
    <xf numFmtId="164" fontId="12" fillId="4" borderId="6" xfId="0" applyAlignment="1">
      <alignment wrapText="1"/>
    </xf>
    <xf numFmtId="165" fontId="12" fillId="4" borderId="6" xfId="0" applyAlignment="1">
      <alignment wrapText="1"/>
    </xf>
    <xf numFmtId="166" fontId="12" fillId="4" borderId="6" xfId="0" applyAlignment="1">
      <alignment wrapText="1"/>
    </xf>
    <xf numFmtId="164" fontId="12" fillId="4" borderId="4" xfId="0" applyAlignment="1">
      <alignment wrapText="1"/>
    </xf>
    <xf numFmtId="165" fontId="12" fillId="4" borderId="4" xfId="0" applyAlignment="1">
      <alignment wrapText="1"/>
    </xf>
    <xf numFmtId="166" fontId="12" fillId="4" borderId="4" xfId="0" applyAlignment="1">
      <alignment wrapText="1"/>
    </xf>
    <xf numFmtId="166" fontId="6" fillId="2" borderId="4" xfId="0" applyAlignment="1">
      <alignment wrapText="1"/>
    </xf>
    <xf numFmtId="164" fontId="1" fillId="2" borderId="0" xfId="0" applyAlignment="1">
      <alignment/>
    </xf>
    <xf numFmtId="165" fontId="1" fillId="2" borderId="0" xfId="0" applyAlignment="1">
      <alignment/>
    </xf>
    <xf numFmtId="164" fontId="12" fillId="0" borderId="4" xfId="0" applyAlignment="1">
      <alignment wrapText="1"/>
    </xf>
    <xf numFmtId="165" fontId="12" fillId="0" borderId="4" xfId="0" applyAlignment="1">
      <alignment wrapText="1"/>
    </xf>
    <xf numFmtId="164" fontId="13" fillId="0" borderId="4" xfId="0" applyAlignment="1">
      <alignment wrapText="1"/>
    </xf>
    <xf numFmtId="165" fontId="13" fillId="0" borderId="4" xfId="0" applyAlignment="1">
      <alignment wrapText="1"/>
    </xf>
    <xf numFmtId="164" fontId="12" fillId="0" borderId="3" xfId="0" applyAlignment="1">
      <alignment wrapText="1"/>
    </xf>
    <xf numFmtId="165" fontId="12" fillId="0" borderId="3" xfId="0" applyAlignment="1">
      <alignment wrapText="1"/>
    </xf>
    <xf numFmtId="164" fontId="12" fillId="0" borderId="6" xfId="0" applyAlignment="1">
      <alignment wrapText="1"/>
    </xf>
    <xf numFmtId="165" fontId="12" fillId="0" borderId="6" xfId="0" applyAlignment="1">
      <alignment wrapText="1"/>
    </xf>
    <xf numFmtId="166" fontId="1" fillId="4" borderId="4" xfId="0" applyAlignment="1">
      <alignment wrapText="1"/>
    </xf>
    <xf numFmtId="164" fontId="14" fillId="0" borderId="0" xfId="0" applyAlignment="1">
      <alignment/>
    </xf>
    <xf numFmtId="166" fontId="12" fillId="4" borderId="3" xfId="0" applyAlignment="1">
      <alignment wrapText="1"/>
    </xf>
    <xf numFmtId="167" fontId="15" fillId="0" borderId="8" xfId="0" applyAlignment="1">
      <alignment wrapText="1"/>
    </xf>
    <xf numFmtId="167" fontId="15" fillId="0" borderId="8" xfId="0" applyAlignment="1">
      <alignment horizontal="right" wrapText="1"/>
    </xf>
    <xf numFmtId="165" fontId="15" fillId="0" borderId="8" xfId="0" applyAlignment="1">
      <alignment wrapText="1"/>
    </xf>
    <xf numFmtId="166" fontId="15" fillId="4" borderId="8" xfId="0" applyAlignment="1">
      <alignment wrapText="1"/>
    </xf>
    <xf numFmtId="164" fontId="6" fillId="2" borderId="6" xfId="0" applyAlignment="1">
      <alignment wrapText="1"/>
    </xf>
    <xf numFmtId="165" fontId="6" fillId="2" borderId="6" xfId="0" applyAlignment="1">
      <alignment wrapText="1"/>
    </xf>
    <xf numFmtId="166" fontId="6" fillId="2" borderId="6" xfId="0" applyAlignment="1">
      <alignment wrapText="1"/>
    </xf>
    <xf numFmtId="165" fontId="12" fillId="0" borderId="0" xfId="0" applyAlignment="1">
      <alignment/>
    </xf>
    <xf numFmtId="167" fontId="12" fillId="0" borderId="8" xfId="0" applyAlignment="1">
      <alignment wrapText="1"/>
    </xf>
    <xf numFmtId="165" fontId="12" fillId="0" borderId="8" xfId="0" applyAlignment="1">
      <alignment/>
    </xf>
    <xf numFmtId="164" fontId="12" fillId="0" borderId="8" xfId="0" applyAlignment="1">
      <alignment/>
    </xf>
    <xf numFmtId="164" fontId="12" fillId="0" borderId="0" xfId="0" applyAlignment="1">
      <alignment/>
    </xf>
    <xf numFmtId="164" fontId="13" fillId="0" borderId="6" xfId="0" applyAlignment="1">
      <alignment wrapText="1"/>
    </xf>
    <xf numFmtId="165" fontId="13" fillId="0" borderId="6" xfId="0" applyAlignment="1">
      <alignment wrapText="1"/>
    </xf>
    <xf numFmtId="165" fontId="13" fillId="0" borderId="4" xfId="0" applyAlignment="1">
      <alignment/>
    </xf>
    <xf numFmtId="165" fontId="12" fillId="0" borderId="4" xfId="0" applyAlignment="1">
      <alignment/>
    </xf>
    <xf numFmtId="165" fontId="12" fillId="0" borderId="3" xfId="0" applyAlignment="1">
      <alignment/>
    </xf>
    <xf numFmtId="165" fontId="12" fillId="0" borderId="9" xfId="0" applyAlignment="1">
      <alignment/>
    </xf>
    <xf numFmtId="165" fontId="12" fillId="0" borderId="6" xfId="0" applyAlignment="1">
      <alignment/>
    </xf>
    <xf numFmtId="165" fontId="6" fillId="2" borderId="4" xfId="0" applyAlignment="1">
      <alignment/>
    </xf>
    <xf numFmtId="164" fontId="17" fillId="2" borderId="0" xfId="0" applyAlignment="1">
      <alignment/>
    </xf>
    <xf numFmtId="165" fontId="12" fillId="4" borderId="4" xfId="0" applyAlignment="1">
      <alignment/>
    </xf>
    <xf numFmtId="164" fontId="1" fillId="4" borderId="0" xfId="0" applyAlignment="1">
      <alignment/>
    </xf>
    <xf numFmtId="164" fontId="12" fillId="0" borderId="10" xfId="0" applyAlignment="1">
      <alignment wrapText="1"/>
    </xf>
    <xf numFmtId="165" fontId="8" fillId="5" borderId="7" xfId="0" applyAlignment="1">
      <alignment/>
    </xf>
    <xf numFmtId="166" fontId="8" fillId="5" borderId="7" xfId="0" applyAlignment="1">
      <alignment wrapText="1"/>
    </xf>
    <xf numFmtId="164" fontId="13" fillId="0" borderId="11" xfId="0" applyAlignment="1">
      <alignment wrapText="1"/>
    </xf>
    <xf numFmtId="165" fontId="13" fillId="0" borderId="11" xfId="0" applyAlignment="1">
      <alignment/>
    </xf>
    <xf numFmtId="165" fontId="12" fillId="0" borderId="11" xfId="0" applyAlignment="1">
      <alignment/>
    </xf>
    <xf numFmtId="165" fontId="13" fillId="4" borderId="4" xfId="0" applyAlignment="1">
      <alignment wrapText="1"/>
    </xf>
    <xf numFmtId="164" fontId="6" fillId="2" borderId="4" xfId="0" applyAlignment="1">
      <alignment/>
    </xf>
    <xf numFmtId="164" fontId="13" fillId="0" borderId="4" xfId="0" applyAlignment="1">
      <alignment horizontal="left" wrapText="1"/>
    </xf>
    <xf numFmtId="164" fontId="13" fillId="0" borderId="4" xfId="0" applyAlignment="1">
      <alignment/>
    </xf>
    <xf numFmtId="164" fontId="12" fillId="0" borderId="4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FDFDF"/>
      <rgbColor rgb="00E5E5E5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8"/>
  <sheetViews>
    <sheetView tabSelected="1" workbookViewId="0" topLeftCell="A13">
      <selection activeCell="A16" sqref="A16"/>
    </sheetView>
  </sheetViews>
  <sheetFormatPr defaultColWidth="11.421875" defaultRowHeight="12.75"/>
  <cols>
    <col min="1" max="1" width="40.7109375" style="0" customWidth="1"/>
    <col min="2" max="2" width="18.421875" style="0" customWidth="1"/>
    <col min="3" max="3" width="21.421875" style="0" customWidth="1"/>
    <col min="4" max="4" width="11.421875" style="0" customWidth="1"/>
    <col min="5" max="5" width="10.57421875" style="0" customWidth="1"/>
    <col min="6" max="6" width="9.140625" style="0" customWidth="1"/>
    <col min="7" max="7" width="13.28125" style="0" customWidth="1"/>
    <col min="8" max="8" width="13.57421875" style="0" customWidth="1"/>
    <col min="9" max="256" width="9.140625" style="0" customWidth="1"/>
  </cols>
  <sheetData>
    <row r="1" spans="1:256" ht="13.5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1" customFormat="1" ht="12.75"/>
    <row r="3" spans="1:256" ht="12.75">
      <c r="A3" s="1"/>
      <c r="B3" s="1"/>
      <c r="C3" s="1"/>
      <c r="D3" s="4" t="s">
        <v>0</v>
      </c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"/>
      <c r="B4" s="1"/>
      <c r="C4" s="1"/>
      <c r="D4" s="4" t="s">
        <v>1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"/>
      <c r="B5" s="1"/>
      <c r="C5" s="1"/>
      <c r="D5" s="4" t="s">
        <v>2</v>
      </c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1"/>
      <c r="B6" s="6"/>
      <c r="C6" s="1"/>
      <c r="D6" s="4" t="s">
        <v>3</v>
      </c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"/>
      <c r="B7" s="1"/>
      <c r="C7" s="1"/>
      <c r="D7" s="7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7.25">
      <c r="A8" s="8" t="s">
        <v>4</v>
      </c>
      <c r="B8" s="8"/>
      <c r="C8" s="8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"/>
      <c r="B9" s="1"/>
      <c r="C9" s="1"/>
      <c r="D9" s="7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0" t="s">
        <v>5</v>
      </c>
      <c r="B10" s="10"/>
      <c r="C10" s="1"/>
      <c r="D10" s="1"/>
      <c r="E10" s="12" t="s"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3" t="s">
        <v>7</v>
      </c>
      <c r="B11" s="14" t="s">
        <v>8</v>
      </c>
      <c r="C11" s="15" t="s">
        <v>9</v>
      </c>
      <c r="D11" s="15" t="s">
        <v>10</v>
      </c>
      <c r="E11" s="15" t="s">
        <v>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7.5" customHeight="1">
      <c r="A12" s="13"/>
      <c r="B12" s="17" t="s">
        <v>12</v>
      </c>
      <c r="C12" s="15"/>
      <c r="D12" s="15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0.5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4.25">
      <c r="A14" s="21" t="s">
        <v>13</v>
      </c>
      <c r="B14" s="22">
        <f>SUM(B16:B17)</f>
        <v>0</v>
      </c>
      <c r="C14" s="22">
        <f>SUM(C16:C17)</f>
        <v>0</v>
      </c>
      <c r="D14" s="23">
        <f>C14/B14</f>
        <v>0</v>
      </c>
      <c r="E14" s="22">
        <f>C14/60618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>
      <c r="A15" s="24" t="s">
        <v>14</v>
      </c>
      <c r="B15" s="25"/>
      <c r="C15" s="25"/>
      <c r="D15" s="25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>
      <c r="A16" s="24" t="s">
        <v>15</v>
      </c>
      <c r="B16" s="25">
        <f>SUM(B19,B370,B457)</f>
        <v>0</v>
      </c>
      <c r="C16" s="25">
        <f>SUM(C19,C370,C457)</f>
        <v>0</v>
      </c>
      <c r="D16" s="26">
        <f aca="true" t="shared" si="0" ref="D16:D30">C16/B16</f>
        <v>0</v>
      </c>
      <c r="E16" s="27">
        <f>C16/60618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>
      <c r="A17" s="28" t="s">
        <v>16</v>
      </c>
      <c r="B17" s="29">
        <f>SUM(B20,B134,B371)</f>
        <v>0</v>
      </c>
      <c r="C17" s="29">
        <f>SUM(C20,C371)</f>
        <v>0</v>
      </c>
      <c r="D17" s="30">
        <f t="shared" si="0"/>
        <v>0</v>
      </c>
      <c r="E17" s="31">
        <f>C17/60618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32" t="s">
        <v>17</v>
      </c>
      <c r="B18" s="33">
        <f>SUM(B21,B33,B46,B58,B70,B78,B102,B129,B150,B203,B214,B256,B268,B279,B318,B337)</f>
        <v>0</v>
      </c>
      <c r="C18" s="33">
        <f>SUM(C21,C33,C46,C58,C70,C78,C102,C126,C129,C150,C203,C214,C256,C268,C279,C318,C337)</f>
        <v>0</v>
      </c>
      <c r="D18" s="34">
        <f t="shared" si="0"/>
        <v>0</v>
      </c>
      <c r="E18" s="35">
        <f>C18/60618</f>
        <v>0</v>
      </c>
      <c r="F18" s="36"/>
      <c r="G18" s="3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14.25">
      <c r="A19" s="38" t="s">
        <v>18</v>
      </c>
      <c r="B19" s="39">
        <f>SUM(B22,B34,B47,B59,B71,B79,B103,B130,B151,B204,B215,B259,B267,B269,B280,B319,B338)</f>
        <v>0</v>
      </c>
      <c r="C19" s="39">
        <f>SUM(C22,C34,C47,C59,C71,C79,C103,C128,C130,C151,C204,C215,C257,C269,C280,C319,C338)</f>
        <v>0</v>
      </c>
      <c r="D19" s="40">
        <f t="shared" si="0"/>
        <v>0</v>
      </c>
      <c r="E19" s="3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>
      <c r="A20" s="41" t="s">
        <v>19</v>
      </c>
      <c r="B20" s="42">
        <f>SUM(B23,B35,B48,B60,B80,B205,B282,B321,B340)</f>
        <v>0</v>
      </c>
      <c r="C20" s="42">
        <f>SUM(C23,C35,C48,C60,C80,C104,C131,C152,C282,C321,C340)</f>
        <v>0</v>
      </c>
      <c r="D20" s="43">
        <f t="shared" si="0"/>
        <v>0</v>
      </c>
      <c r="E20" s="42"/>
      <c r="F20" s="1"/>
      <c r="G20" s="6"/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4.25">
      <c r="A21" s="21" t="s">
        <v>20</v>
      </c>
      <c r="B21" s="22">
        <f>SUM(B24,B27,B29)</f>
        <v>0</v>
      </c>
      <c r="C21" s="22">
        <f>SUM(C24,C27,C29)</f>
        <v>0</v>
      </c>
      <c r="D21" s="44">
        <f t="shared" si="0"/>
        <v>0</v>
      </c>
      <c r="E21" s="22">
        <f>C21/60618</f>
        <v>0</v>
      </c>
      <c r="F21" s="45"/>
      <c r="G21" s="4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14.25">
      <c r="A22" s="47" t="s">
        <v>21</v>
      </c>
      <c r="B22" s="48">
        <f>SUM(B28,B30)</f>
        <v>0</v>
      </c>
      <c r="C22" s="48">
        <f>SUM(C28,C30)</f>
        <v>0</v>
      </c>
      <c r="D22" s="43">
        <f t="shared" si="0"/>
        <v>0</v>
      </c>
      <c r="E22" s="4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4.25">
      <c r="A23" s="47" t="s">
        <v>22</v>
      </c>
      <c r="B23" s="48">
        <f>SUM(B25)</f>
        <v>0</v>
      </c>
      <c r="C23" s="48">
        <f>SUM(C25,C31)</f>
        <v>0</v>
      </c>
      <c r="D23" s="43">
        <f t="shared" si="0"/>
        <v>0</v>
      </c>
      <c r="E23" s="48"/>
      <c r="F23" s="1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6.25">
      <c r="A24" s="49" t="s">
        <v>23</v>
      </c>
      <c r="B24" s="50">
        <f>SUM(B25)</f>
        <v>0</v>
      </c>
      <c r="C24" s="50">
        <f>SUM(C25)</f>
        <v>0</v>
      </c>
      <c r="D24" s="43">
        <f t="shared" si="0"/>
        <v>0</v>
      </c>
      <c r="E24" s="50"/>
      <c r="F24" s="1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25">
      <c r="A25" s="47" t="s">
        <v>24</v>
      </c>
      <c r="B25" s="48">
        <f>SUM(B26)</f>
        <v>0</v>
      </c>
      <c r="C25" s="48">
        <f>SUM(C26)</f>
        <v>0</v>
      </c>
      <c r="D25" s="43">
        <f t="shared" si="0"/>
        <v>0</v>
      </c>
      <c r="E25" s="4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6.25">
      <c r="A26" s="47" t="s">
        <v>25</v>
      </c>
      <c r="B26" s="48">
        <v>1221312</v>
      </c>
      <c r="C26" s="48">
        <v>1251468</v>
      </c>
      <c r="D26" s="43">
        <f t="shared" si="0"/>
        <v>0</v>
      </c>
      <c r="E26" s="4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>
      <c r="A27" s="49" t="s">
        <v>26</v>
      </c>
      <c r="B27" s="50">
        <f>SUM(B28)</f>
        <v>0</v>
      </c>
      <c r="C27" s="50">
        <f>SUM(C28)</f>
        <v>0</v>
      </c>
      <c r="D27" s="43">
        <f t="shared" si="0"/>
        <v>0</v>
      </c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39">
      <c r="A28" s="47" t="s">
        <v>27</v>
      </c>
      <c r="B28" s="48">
        <v>24000</v>
      </c>
      <c r="C28" s="48">
        <v>24000</v>
      </c>
      <c r="D28" s="43">
        <f t="shared" si="0"/>
        <v>0</v>
      </c>
      <c r="E28" s="4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4.25">
      <c r="A29" s="49" t="s">
        <v>28</v>
      </c>
      <c r="B29" s="50">
        <f>SUM(B30,B31)</f>
        <v>0</v>
      </c>
      <c r="C29" s="50">
        <f>SUM(C30,C31)</f>
        <v>0</v>
      </c>
      <c r="D29" s="43">
        <f t="shared" si="0"/>
        <v>0</v>
      </c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>
      <c r="A30" s="47" t="s">
        <v>29</v>
      </c>
      <c r="B30" s="48">
        <v>60472</v>
      </c>
      <c r="C30" s="48">
        <v>193100</v>
      </c>
      <c r="D30" s="43">
        <f t="shared" si="0"/>
        <v>0</v>
      </c>
      <c r="E30" s="4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4.25">
      <c r="A31" s="47" t="s">
        <v>30</v>
      </c>
      <c r="B31" s="48">
        <v>0</v>
      </c>
      <c r="C31" s="48">
        <v>0</v>
      </c>
      <c r="D31" s="43"/>
      <c r="E31" s="4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4.25">
      <c r="A32" s="47" t="s">
        <v>31</v>
      </c>
      <c r="B32" s="48">
        <v>52695</v>
      </c>
      <c r="C32" s="48">
        <v>173870</v>
      </c>
      <c r="D32" s="43">
        <f aca="true" t="shared" si="1" ref="D32:D40">C32/B32</f>
        <v>0</v>
      </c>
      <c r="E32" s="4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4.25">
      <c r="A33" s="21" t="s">
        <v>32</v>
      </c>
      <c r="B33" s="22">
        <f>SUM(B36,B39,B44)</f>
        <v>0</v>
      </c>
      <c r="C33" s="22">
        <f>SUM(C36,C39,C44)</f>
        <v>0</v>
      </c>
      <c r="D33" s="44">
        <f t="shared" si="1"/>
        <v>0</v>
      </c>
      <c r="E33" s="22">
        <f>C33/60618</f>
        <v>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14.25">
      <c r="A34" s="47" t="s">
        <v>33</v>
      </c>
      <c r="B34" s="48">
        <f>SUM(B37,B40,B45)</f>
        <v>0</v>
      </c>
      <c r="C34" s="48">
        <f>SUM(C37,C40,C45)</f>
        <v>0</v>
      </c>
      <c r="D34" s="43">
        <f t="shared" si="1"/>
        <v>0</v>
      </c>
      <c r="E34" s="4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25">
      <c r="A35" s="47" t="s">
        <v>34</v>
      </c>
      <c r="B35" s="48">
        <f>SUM(B42)</f>
        <v>0</v>
      </c>
      <c r="C35" s="48">
        <f>SUM(C42)</f>
        <v>0</v>
      </c>
      <c r="D35" s="43">
        <f t="shared" si="1"/>
        <v>0</v>
      </c>
      <c r="E35" s="4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6.5" customHeight="1">
      <c r="A36" s="49" t="s">
        <v>35</v>
      </c>
      <c r="B36" s="50">
        <f>SUM(B38)</f>
        <v>0</v>
      </c>
      <c r="C36" s="50">
        <f>SUM(C38)</f>
        <v>0</v>
      </c>
      <c r="D36" s="43">
        <f t="shared" si="1"/>
        <v>0</v>
      </c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4.25">
      <c r="A37" s="47" t="s">
        <v>36</v>
      </c>
      <c r="B37" s="48">
        <f>SUM(B38)</f>
        <v>0</v>
      </c>
      <c r="C37" s="48">
        <f>SUM(C38)</f>
        <v>0</v>
      </c>
      <c r="D37" s="43">
        <f t="shared" si="1"/>
        <v>0</v>
      </c>
      <c r="E37" s="4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7.25" customHeight="1">
      <c r="A38" s="51" t="s">
        <v>37</v>
      </c>
      <c r="B38" s="52">
        <v>2200000</v>
      </c>
      <c r="C38" s="52">
        <v>1900000</v>
      </c>
      <c r="D38" s="43">
        <f t="shared" si="1"/>
        <v>0</v>
      </c>
      <c r="E38" s="5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4.25">
      <c r="A39" s="49" t="s">
        <v>38</v>
      </c>
      <c r="B39" s="50">
        <f>SUM(B40,B42)</f>
        <v>0</v>
      </c>
      <c r="C39" s="50">
        <f>SUM(C40,C42)</f>
        <v>0</v>
      </c>
      <c r="D39" s="43">
        <f t="shared" si="1"/>
        <v>0</v>
      </c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>
      <c r="A40" s="53" t="s">
        <v>39</v>
      </c>
      <c r="B40" s="54">
        <v>264500</v>
      </c>
      <c r="C40" s="54">
        <v>300000</v>
      </c>
      <c r="D40" s="43">
        <f t="shared" si="1"/>
        <v>0</v>
      </c>
      <c r="E40" s="5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4.25">
      <c r="A41" s="47" t="s">
        <v>40</v>
      </c>
      <c r="B41" s="48"/>
      <c r="C41" s="48"/>
      <c r="D41" s="43"/>
      <c r="E41" s="4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4.25">
      <c r="A42" s="47" t="s">
        <v>41</v>
      </c>
      <c r="B42" s="48">
        <f>SUM(B43)</f>
        <v>0</v>
      </c>
      <c r="C42" s="48">
        <f>SUM(C43)</f>
        <v>0</v>
      </c>
      <c r="D42" s="43">
        <f aca="true" t="shared" si="2" ref="D42:D54">C42/B42</f>
        <v>0</v>
      </c>
      <c r="E42" s="4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6.25">
      <c r="A43" s="47" t="s">
        <v>42</v>
      </c>
      <c r="B43" s="48">
        <v>766544</v>
      </c>
      <c r="C43" s="48">
        <v>1789975</v>
      </c>
      <c r="D43" s="43">
        <f t="shared" si="2"/>
        <v>0</v>
      </c>
      <c r="E43" s="4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4.25">
      <c r="A44" s="49" t="s">
        <v>43</v>
      </c>
      <c r="B44" s="50">
        <f>SUM(B45)</f>
        <v>0</v>
      </c>
      <c r="C44" s="50">
        <f>SUM(C45)</f>
        <v>0</v>
      </c>
      <c r="D44" s="43">
        <f t="shared" si="2"/>
        <v>0</v>
      </c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>
      <c r="A45" s="47" t="s">
        <v>44</v>
      </c>
      <c r="B45" s="48">
        <v>94653</v>
      </c>
      <c r="C45" s="48">
        <v>100000</v>
      </c>
      <c r="D45" s="43">
        <f t="shared" si="2"/>
        <v>0</v>
      </c>
      <c r="E45" s="4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4.25">
      <c r="A46" s="21" t="s">
        <v>45</v>
      </c>
      <c r="B46" s="22">
        <f>SUM(B49,B53)</f>
        <v>0</v>
      </c>
      <c r="C46" s="22">
        <f>SUM(C49,C53)</f>
        <v>0</v>
      </c>
      <c r="D46" s="44">
        <f t="shared" si="2"/>
        <v>0</v>
      </c>
      <c r="E46" s="22">
        <f>C46/60618</f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ht="14.25">
      <c r="A47" s="47" t="s">
        <v>46</v>
      </c>
      <c r="B47" s="48">
        <f>SUM(B50,B54)</f>
        <v>0</v>
      </c>
      <c r="C47" s="48">
        <f>SUM(C50,C54)</f>
        <v>0</v>
      </c>
      <c r="D47" s="43">
        <f t="shared" si="2"/>
        <v>0</v>
      </c>
      <c r="E47" s="4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4.25">
      <c r="A48" s="47" t="s">
        <v>47</v>
      </c>
      <c r="B48" s="48">
        <f>SUM(B51,B56)</f>
        <v>0</v>
      </c>
      <c r="C48" s="48">
        <f>SUM(C51,C56)</f>
        <v>0</v>
      </c>
      <c r="D48" s="43">
        <f t="shared" si="2"/>
        <v>0</v>
      </c>
      <c r="E48" s="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6.25">
      <c r="A49" s="49" t="s">
        <v>48</v>
      </c>
      <c r="B49" s="50">
        <f>SUM(B50:B51)</f>
        <v>0</v>
      </c>
      <c r="C49" s="50">
        <f>SUM(C50:C51)</f>
        <v>0</v>
      </c>
      <c r="D49" s="43">
        <f t="shared" si="2"/>
        <v>0</v>
      </c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>
      <c r="A50" s="47" t="s">
        <v>49</v>
      </c>
      <c r="B50" s="48">
        <v>27900</v>
      </c>
      <c r="C50" s="48">
        <v>34000</v>
      </c>
      <c r="D50" s="43">
        <f t="shared" si="2"/>
        <v>0</v>
      </c>
      <c r="E50" s="4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4.25">
      <c r="A51" s="47" t="s">
        <v>50</v>
      </c>
      <c r="B51" s="48">
        <f>SUM(B52)</f>
        <v>0</v>
      </c>
      <c r="C51" s="48">
        <f>SUM(C52)</f>
        <v>0</v>
      </c>
      <c r="D51" s="55">
        <f t="shared" si="2"/>
        <v>0</v>
      </c>
      <c r="E51" s="4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6.25">
      <c r="A52" s="47" t="s">
        <v>51</v>
      </c>
      <c r="B52" s="48">
        <v>1000</v>
      </c>
      <c r="C52" s="48">
        <v>329000</v>
      </c>
      <c r="D52" s="55">
        <f t="shared" si="2"/>
        <v>0</v>
      </c>
      <c r="E52" s="4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4.25">
      <c r="A53" s="49" t="s">
        <v>52</v>
      </c>
      <c r="B53" s="50">
        <f>SUM(B54:B56)</f>
        <v>0</v>
      </c>
      <c r="C53" s="50">
        <f>SUM(C54,C56)</f>
        <v>0</v>
      </c>
      <c r="D53" s="43">
        <f t="shared" si="2"/>
        <v>0</v>
      </c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4.25">
      <c r="A54" s="47" t="s">
        <v>53</v>
      </c>
      <c r="B54" s="48">
        <v>147715</v>
      </c>
      <c r="C54" s="48">
        <v>212200</v>
      </c>
      <c r="D54" s="43">
        <f t="shared" si="2"/>
        <v>0</v>
      </c>
      <c r="E54" s="4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27" customHeight="1">
      <c r="A55" s="47" t="s">
        <v>54</v>
      </c>
      <c r="B55" s="48">
        <v>0</v>
      </c>
      <c r="C55" s="48">
        <v>20000</v>
      </c>
      <c r="D55" s="43"/>
      <c r="E55" s="4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4.25">
      <c r="A56" s="47" t="s">
        <v>55</v>
      </c>
      <c r="B56" s="48">
        <f>SUM(B57)</f>
        <v>0</v>
      </c>
      <c r="C56" s="48">
        <f>SUM(C57)</f>
        <v>0</v>
      </c>
      <c r="D56" s="43"/>
      <c r="E56" s="4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27" customHeight="1">
      <c r="A57" s="47" t="s">
        <v>56</v>
      </c>
      <c r="B57" s="48">
        <v>16000</v>
      </c>
      <c r="C57" s="48">
        <v>19000</v>
      </c>
      <c r="D57" s="43"/>
      <c r="E57" s="4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6.5" customHeight="1">
      <c r="A58" s="21" t="s">
        <v>57</v>
      </c>
      <c r="B58" s="22">
        <f>SUM(B61,B63,B68)</f>
        <v>0</v>
      </c>
      <c r="C58" s="22">
        <f>SUM(C61,C63,C68)</f>
        <v>0</v>
      </c>
      <c r="D58" s="44">
        <f aca="true" t="shared" si="3" ref="D58:D86">C58/B58</f>
        <v>0</v>
      </c>
      <c r="E58" s="22">
        <f>C58/60618</f>
        <v>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</row>
    <row r="59" spans="1:256" ht="14.25">
      <c r="A59" s="47" t="s">
        <v>58</v>
      </c>
      <c r="B59" s="48">
        <f>SUM(B62,B64,B69)</f>
        <v>0</v>
      </c>
      <c r="C59" s="48">
        <f>SUM(C62,C64,C69)</f>
        <v>0</v>
      </c>
      <c r="D59" s="43">
        <f t="shared" si="3"/>
        <v>0</v>
      </c>
      <c r="E59" s="4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>
      <c r="A60" s="47" t="s">
        <v>59</v>
      </c>
      <c r="B60" s="48">
        <f>SUM(B65)</f>
        <v>0</v>
      </c>
      <c r="C60" s="48">
        <f>SUM(C65)</f>
        <v>0</v>
      </c>
      <c r="D60" s="43">
        <f t="shared" si="3"/>
        <v>0</v>
      </c>
      <c r="E60" s="4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26.25">
      <c r="A61" s="49" t="s">
        <v>60</v>
      </c>
      <c r="B61" s="50">
        <f>SUM(B62)</f>
        <v>0</v>
      </c>
      <c r="C61" s="50">
        <f>SUM(C62)</f>
        <v>0</v>
      </c>
      <c r="D61" s="43">
        <f t="shared" si="3"/>
        <v>0</v>
      </c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4.25">
      <c r="A62" s="47" t="s">
        <v>61</v>
      </c>
      <c r="B62" s="48">
        <v>800000</v>
      </c>
      <c r="C62" s="48">
        <v>2287000</v>
      </c>
      <c r="D62" s="43">
        <f t="shared" si="3"/>
        <v>0</v>
      </c>
      <c r="E62" s="4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26.25">
      <c r="A63" s="49" t="s">
        <v>62</v>
      </c>
      <c r="B63" s="50">
        <f>SUM(B64:B65)</f>
        <v>0</v>
      </c>
      <c r="C63" s="50">
        <f>SUM(C64:C65)</f>
        <v>0</v>
      </c>
      <c r="D63" s="43">
        <f t="shared" si="3"/>
        <v>0</v>
      </c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4.25">
      <c r="A64" s="47" t="s">
        <v>63</v>
      </c>
      <c r="B64" s="48">
        <v>570000</v>
      </c>
      <c r="C64" s="48">
        <v>200000</v>
      </c>
      <c r="D64" s="43">
        <f t="shared" si="3"/>
        <v>0</v>
      </c>
      <c r="E64" s="4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4.25">
      <c r="A65" s="47" t="s">
        <v>64</v>
      </c>
      <c r="B65" s="48">
        <f>SUM(B66:B67)</f>
        <v>0</v>
      </c>
      <c r="C65" s="48">
        <f>SUM(C66:C67)</f>
        <v>0</v>
      </c>
      <c r="D65" s="43">
        <f t="shared" si="3"/>
        <v>0</v>
      </c>
      <c r="E65" s="4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26.25">
      <c r="A66" s="47" t="s">
        <v>65</v>
      </c>
      <c r="B66" s="48">
        <v>55100</v>
      </c>
      <c r="C66" s="48">
        <v>550000</v>
      </c>
      <c r="D66" s="43">
        <f t="shared" si="3"/>
        <v>0</v>
      </c>
      <c r="E66" s="4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30" customHeight="1">
      <c r="A67" s="47" t="s">
        <v>66</v>
      </c>
      <c r="B67" s="48">
        <v>100000</v>
      </c>
      <c r="C67" s="48">
        <v>100000</v>
      </c>
      <c r="D67" s="43">
        <f t="shared" si="3"/>
        <v>0</v>
      </c>
      <c r="E67" s="4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4.25">
      <c r="A68" s="49" t="s">
        <v>67</v>
      </c>
      <c r="B68" s="50">
        <f>SUM(B69)</f>
        <v>0</v>
      </c>
      <c r="C68" s="50">
        <f>SUM(C69)</f>
        <v>0</v>
      </c>
      <c r="D68" s="43">
        <f t="shared" si="3"/>
        <v>0</v>
      </c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4.25">
      <c r="A69" s="47" t="s">
        <v>68</v>
      </c>
      <c r="B69" s="48">
        <v>400000</v>
      </c>
      <c r="C69" s="48">
        <v>300000</v>
      </c>
      <c r="D69" s="43">
        <f t="shared" si="3"/>
        <v>0</v>
      </c>
      <c r="E69" s="4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4.25">
      <c r="A70" s="21" t="s">
        <v>69</v>
      </c>
      <c r="B70" s="22">
        <f>SUM(B72,B74,B76)</f>
        <v>0</v>
      </c>
      <c r="C70" s="22">
        <f>SUM(C72,C74,C76)</f>
        <v>0</v>
      </c>
      <c r="D70" s="44">
        <f t="shared" si="3"/>
        <v>0</v>
      </c>
      <c r="E70" s="22">
        <f>C70/60618</f>
        <v>0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ht="14.25">
      <c r="A71" s="47" t="s">
        <v>70</v>
      </c>
      <c r="B71" s="48">
        <f>SUM(B73,B75,B77)</f>
        <v>0</v>
      </c>
      <c r="C71" s="48">
        <f>SUM(C73,C75,C77)</f>
        <v>0</v>
      </c>
      <c r="D71" s="43">
        <f t="shared" si="3"/>
        <v>0</v>
      </c>
      <c r="E71" s="4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7" customHeight="1">
      <c r="A72" s="49" t="s">
        <v>71</v>
      </c>
      <c r="B72" s="50">
        <f>SUM(B73)</f>
        <v>0</v>
      </c>
      <c r="C72" s="50">
        <f>SUM(C73)</f>
        <v>0</v>
      </c>
      <c r="D72" s="43">
        <f t="shared" si="3"/>
        <v>0</v>
      </c>
      <c r="E72" s="5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4.25">
      <c r="A73" s="47" t="s">
        <v>72</v>
      </c>
      <c r="B73" s="48">
        <v>192000</v>
      </c>
      <c r="C73" s="48">
        <v>300000</v>
      </c>
      <c r="D73" s="43">
        <f t="shared" si="3"/>
        <v>0</v>
      </c>
      <c r="E73" s="4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26.25">
      <c r="A74" s="49" t="s">
        <v>73</v>
      </c>
      <c r="B74" s="50">
        <f>SUM(B75)</f>
        <v>0</v>
      </c>
      <c r="C74" s="50">
        <f>SUM(C75)</f>
        <v>0</v>
      </c>
      <c r="D74" s="43">
        <f t="shared" si="3"/>
        <v>0</v>
      </c>
      <c r="E74" s="5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4.25">
      <c r="A75" s="47" t="s">
        <v>74</v>
      </c>
      <c r="B75" s="48">
        <v>75000</v>
      </c>
      <c r="C75" s="48">
        <v>75000</v>
      </c>
      <c r="D75" s="43">
        <f t="shared" si="3"/>
        <v>0</v>
      </c>
      <c r="E75" s="4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4.25">
      <c r="A76" s="49" t="s">
        <v>75</v>
      </c>
      <c r="B76" s="50">
        <f>SUM(B77)</f>
        <v>0</v>
      </c>
      <c r="C76" s="50">
        <f>SUM(C77)</f>
        <v>0</v>
      </c>
      <c r="D76" s="43">
        <f t="shared" si="3"/>
        <v>0</v>
      </c>
      <c r="E76" s="5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4.25">
      <c r="A77" s="47" t="s">
        <v>76</v>
      </c>
      <c r="B77" s="48">
        <v>20000</v>
      </c>
      <c r="C77" s="48">
        <v>10000</v>
      </c>
      <c r="D77" s="43">
        <f t="shared" si="3"/>
        <v>0</v>
      </c>
      <c r="E77" s="4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4.25">
      <c r="A78" s="21" t="s">
        <v>77</v>
      </c>
      <c r="B78" s="22">
        <f>SUM(B81,B85,B97)</f>
        <v>0</v>
      </c>
      <c r="C78" s="22">
        <f>SUM(C81,C85,C97)</f>
        <v>0</v>
      </c>
      <c r="D78" s="44">
        <f t="shared" si="3"/>
        <v>0</v>
      </c>
      <c r="E78" s="22">
        <f>C78/60618</f>
        <v>0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256" ht="14.25">
      <c r="A79" s="47" t="s">
        <v>78</v>
      </c>
      <c r="B79" s="48">
        <f>SUM(B82,B86,B98)</f>
        <v>0</v>
      </c>
      <c r="C79" s="48">
        <f>SUM(C82,C86,C98)</f>
        <v>0</v>
      </c>
      <c r="D79" s="43">
        <f t="shared" si="3"/>
        <v>0</v>
      </c>
      <c r="E79" s="4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4.25">
      <c r="A80" s="47" t="s">
        <v>79</v>
      </c>
      <c r="B80" s="48">
        <f>SUM(B94,B99)</f>
        <v>0</v>
      </c>
      <c r="C80" s="48">
        <f>SUM(C94,C99)</f>
        <v>0</v>
      </c>
      <c r="D80" s="43">
        <f t="shared" si="3"/>
        <v>0</v>
      </c>
      <c r="E80" s="4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4.25">
      <c r="A81" s="49" t="s">
        <v>80</v>
      </c>
      <c r="B81" s="50">
        <f>SUM(B82)</f>
        <v>0</v>
      </c>
      <c r="C81" s="50">
        <f>SUM(C82)</f>
        <v>0</v>
      </c>
      <c r="D81" s="43">
        <f t="shared" si="3"/>
        <v>0</v>
      </c>
      <c r="E81" s="5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4.25">
      <c r="A82" s="47" t="s">
        <v>81</v>
      </c>
      <c r="B82" s="48">
        <f>SUM(B83:B84)</f>
        <v>0</v>
      </c>
      <c r="C82" s="48">
        <f>SUM(C83:C84)</f>
        <v>0</v>
      </c>
      <c r="D82" s="43">
        <f t="shared" si="3"/>
        <v>0</v>
      </c>
      <c r="E82" s="4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26.25">
      <c r="A83" s="47" t="s">
        <v>82</v>
      </c>
      <c r="B83" s="48">
        <v>275500</v>
      </c>
      <c r="C83" s="48">
        <v>356000</v>
      </c>
      <c r="D83" s="43">
        <f t="shared" si="3"/>
        <v>0</v>
      </c>
      <c r="E83" s="4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4.25">
      <c r="A84" s="47" t="s">
        <v>83</v>
      </c>
      <c r="B84" s="48">
        <v>24500</v>
      </c>
      <c r="C84" s="48">
        <v>38176</v>
      </c>
      <c r="D84" s="43">
        <f t="shared" si="3"/>
        <v>0</v>
      </c>
      <c r="E84" s="4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4.25">
      <c r="A85" s="49" t="s">
        <v>84</v>
      </c>
      <c r="B85" s="50">
        <f>SUM(B86,B94)</f>
        <v>0</v>
      </c>
      <c r="C85" s="50">
        <f>SUM(C86,C94)</f>
        <v>0</v>
      </c>
      <c r="D85" s="43">
        <f t="shared" si="3"/>
        <v>0</v>
      </c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4.25">
      <c r="A86" s="47" t="s">
        <v>85</v>
      </c>
      <c r="B86" s="48">
        <f>SUM(B88:B93)</f>
        <v>0</v>
      </c>
      <c r="C86" s="48">
        <f>SUM(C88:C93)</f>
        <v>0</v>
      </c>
      <c r="D86" s="43">
        <f t="shared" si="3"/>
        <v>0</v>
      </c>
      <c r="E86" s="4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4.25">
      <c r="A87" s="47" t="s">
        <v>86</v>
      </c>
      <c r="B87" s="48"/>
      <c r="C87" s="48"/>
      <c r="D87" s="43"/>
      <c r="E87" s="4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26.25">
      <c r="A88" s="47" t="s">
        <v>87</v>
      </c>
      <c r="B88" s="48">
        <v>4004010</v>
      </c>
      <c r="C88" s="48">
        <v>4100354</v>
      </c>
      <c r="D88" s="43">
        <f aca="true" t="shared" si="4" ref="D88:D94">C88/B88</f>
        <v>0</v>
      </c>
      <c r="E88" s="4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 customHeight="1">
      <c r="A89" s="47" t="s">
        <v>88</v>
      </c>
      <c r="B89" s="48">
        <v>346600</v>
      </c>
      <c r="C89" s="48">
        <v>363600</v>
      </c>
      <c r="D89" s="43">
        <f t="shared" si="4"/>
        <v>0</v>
      </c>
      <c r="E89" s="4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4.25">
      <c r="A90" s="47" t="s">
        <v>89</v>
      </c>
      <c r="B90" s="48">
        <v>782709</v>
      </c>
      <c r="C90" s="48">
        <v>794500</v>
      </c>
      <c r="D90" s="43">
        <f t="shared" si="4"/>
        <v>0</v>
      </c>
      <c r="E90" s="4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6.5" customHeight="1">
      <c r="A91" s="47" t="s">
        <v>90</v>
      </c>
      <c r="B91" s="48">
        <v>120043</v>
      </c>
      <c r="C91" s="48">
        <v>111000</v>
      </c>
      <c r="D91" s="43">
        <f t="shared" si="4"/>
        <v>0</v>
      </c>
      <c r="E91" s="4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30" customHeight="1">
      <c r="A92" s="47" t="s">
        <v>91</v>
      </c>
      <c r="B92" s="48">
        <v>16000</v>
      </c>
      <c r="C92" s="48">
        <v>8200</v>
      </c>
      <c r="D92" s="43">
        <f t="shared" si="4"/>
        <v>0</v>
      </c>
      <c r="E92" s="4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4.25">
      <c r="A93" s="47" t="s">
        <v>92</v>
      </c>
      <c r="B93" s="48">
        <v>1063194</v>
      </c>
      <c r="C93" s="48">
        <v>733000</v>
      </c>
      <c r="D93" s="43">
        <f t="shared" si="4"/>
        <v>0</v>
      </c>
      <c r="E93" s="4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4.25">
      <c r="A94" s="47" t="s">
        <v>93</v>
      </c>
      <c r="B94" s="48">
        <f>SUM(B95:B96)</f>
        <v>0</v>
      </c>
      <c r="C94" s="48">
        <f>SUM(C95:C96)</f>
        <v>0</v>
      </c>
      <c r="D94" s="43">
        <f t="shared" si="4"/>
        <v>0</v>
      </c>
      <c r="E94" s="4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26.25">
      <c r="A95" s="47" t="s">
        <v>94</v>
      </c>
      <c r="B95" s="48">
        <v>0</v>
      </c>
      <c r="C95" s="48">
        <v>0</v>
      </c>
      <c r="D95" s="43"/>
      <c r="E95" s="4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29.25" customHeight="1">
      <c r="A96" s="47" t="s">
        <v>95</v>
      </c>
      <c r="B96" s="48">
        <v>53700</v>
      </c>
      <c r="C96" s="48">
        <v>55000</v>
      </c>
      <c r="D96" s="43">
        <f>C96/B96</f>
        <v>0</v>
      </c>
      <c r="E96" s="4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4.25">
      <c r="A97" s="49" t="s">
        <v>96</v>
      </c>
      <c r="B97" s="50">
        <f>SUM(B98,B99)</f>
        <v>0</v>
      </c>
      <c r="C97" s="50">
        <f>SUM(C98,C99)</f>
        <v>0</v>
      </c>
      <c r="D97" s="43">
        <f>C97/B97</f>
        <v>0</v>
      </c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4.25">
      <c r="A98" s="47" t="s">
        <v>97</v>
      </c>
      <c r="B98" s="48">
        <v>56207</v>
      </c>
      <c r="C98" s="48">
        <v>67957</v>
      </c>
      <c r="D98" s="43">
        <f>C98/B98</f>
        <v>0</v>
      </c>
      <c r="E98" s="4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4.25">
      <c r="A99" s="47" t="s">
        <v>98</v>
      </c>
      <c r="B99" s="48">
        <f>SUM(B100:B101)</f>
        <v>0</v>
      </c>
      <c r="C99" s="48">
        <f>SUM(C100:C101)</f>
        <v>0</v>
      </c>
      <c r="D99" s="43"/>
      <c r="E99" s="4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26.25">
      <c r="A100" s="47" t="s">
        <v>99</v>
      </c>
      <c r="B100" s="48">
        <v>35000</v>
      </c>
      <c r="C100" s="48">
        <v>57855</v>
      </c>
      <c r="D100" s="43"/>
      <c r="E100" s="4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31.5" customHeight="1">
      <c r="A101" s="47" t="s">
        <v>100</v>
      </c>
      <c r="B101" s="48">
        <v>78000</v>
      </c>
      <c r="C101" s="48">
        <v>0</v>
      </c>
      <c r="D101" s="43"/>
      <c r="E101" s="4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33" customHeight="1">
      <c r="A102" s="21" t="s">
        <v>101</v>
      </c>
      <c r="B102" s="22">
        <f>SUM(B105,B113,B115)</f>
        <v>0</v>
      </c>
      <c r="C102" s="22">
        <f>SUM(C105,C113,C115)</f>
        <v>0</v>
      </c>
      <c r="D102" s="44">
        <f>C102/B102</f>
        <v>0</v>
      </c>
      <c r="E102" s="22">
        <f>C102/60618</f>
        <v>0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ht="14.25">
      <c r="A103" s="47" t="s">
        <v>102</v>
      </c>
      <c r="B103" s="48">
        <f>SUM(B106,B114,B116)</f>
        <v>0</v>
      </c>
      <c r="C103" s="48">
        <f>SUM(C106,C114,C116)</f>
        <v>0</v>
      </c>
      <c r="D103" s="43">
        <f>C103/B103</f>
        <v>0</v>
      </c>
      <c r="E103" s="4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4.25">
      <c r="A104" s="47" t="s">
        <v>103</v>
      </c>
      <c r="B104" s="48">
        <f>SUM(B124)</f>
        <v>0</v>
      </c>
      <c r="C104" s="48">
        <f>SUM(C117)</f>
        <v>0</v>
      </c>
      <c r="D104" s="43"/>
      <c r="E104" s="4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6.5" customHeight="1">
      <c r="A105" s="49" t="s">
        <v>104</v>
      </c>
      <c r="B105" s="50">
        <f>SUM(B106)</f>
        <v>0</v>
      </c>
      <c r="C105" s="50">
        <f>SUM(C106)</f>
        <v>0</v>
      </c>
      <c r="D105" s="43">
        <f aca="true" t="shared" si="5" ref="D105:D116">C105/B105</f>
        <v>0</v>
      </c>
      <c r="E105" s="5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4.25">
      <c r="A106" s="47" t="s">
        <v>105</v>
      </c>
      <c r="B106" s="48">
        <f>SUM(B107:B112)</f>
        <v>0</v>
      </c>
      <c r="C106" s="48">
        <f>SUM(C107:C112)</f>
        <v>0</v>
      </c>
      <c r="D106" s="43">
        <f t="shared" si="5"/>
        <v>0</v>
      </c>
      <c r="E106" s="4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26.25">
      <c r="A107" s="47" t="s">
        <v>106</v>
      </c>
      <c r="B107" s="48">
        <v>50500</v>
      </c>
      <c r="C107" s="48">
        <v>53000</v>
      </c>
      <c r="D107" s="43">
        <f t="shared" si="5"/>
        <v>0</v>
      </c>
      <c r="E107" s="4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8.75" customHeight="1">
      <c r="A108" s="47" t="s">
        <v>107</v>
      </c>
      <c r="B108" s="48">
        <v>4500</v>
      </c>
      <c r="C108" s="48">
        <v>4500</v>
      </c>
      <c r="D108" s="43">
        <f t="shared" si="5"/>
        <v>0</v>
      </c>
      <c r="E108" s="4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4.25">
      <c r="A109" s="47" t="s">
        <v>108</v>
      </c>
      <c r="B109" s="48">
        <v>10850</v>
      </c>
      <c r="C109" s="48">
        <v>10000</v>
      </c>
      <c r="D109" s="43">
        <f t="shared" si="5"/>
        <v>0</v>
      </c>
      <c r="E109" s="4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.75" customHeight="1">
      <c r="A110" s="47" t="s">
        <v>109</v>
      </c>
      <c r="B110" s="48">
        <v>1420</v>
      </c>
      <c r="C110" s="48">
        <v>1400</v>
      </c>
      <c r="D110" s="43">
        <f t="shared" si="5"/>
        <v>0</v>
      </c>
      <c r="E110" s="4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30.75" customHeight="1">
      <c r="A111" s="47" t="s">
        <v>110</v>
      </c>
      <c r="B111" s="48">
        <v>850</v>
      </c>
      <c r="C111" s="48">
        <v>900</v>
      </c>
      <c r="D111" s="43">
        <f t="shared" si="5"/>
        <v>0</v>
      </c>
      <c r="E111" s="4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4.25">
      <c r="A112" s="47" t="s">
        <v>111</v>
      </c>
      <c r="B112" s="48">
        <v>123855</v>
      </c>
      <c r="C112" s="48">
        <v>120200</v>
      </c>
      <c r="D112" s="43">
        <f t="shared" si="5"/>
        <v>0</v>
      </c>
      <c r="E112" s="4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4.25">
      <c r="A113" s="49" t="s">
        <v>112</v>
      </c>
      <c r="B113" s="50">
        <f>SUM(B114)</f>
        <v>0</v>
      </c>
      <c r="C113" s="50">
        <f>SUM(C114)</f>
        <v>0</v>
      </c>
      <c r="D113" s="43">
        <f t="shared" si="5"/>
        <v>0</v>
      </c>
      <c r="E113" s="5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4.25">
      <c r="A114" s="47" t="s">
        <v>113</v>
      </c>
      <c r="B114" s="48">
        <v>10000</v>
      </c>
      <c r="C114" s="48">
        <v>20000</v>
      </c>
      <c r="D114" s="43">
        <f t="shared" si="5"/>
        <v>0</v>
      </c>
      <c r="E114" s="4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4.25">
      <c r="A115" s="49" t="s">
        <v>114</v>
      </c>
      <c r="B115" s="50">
        <f>SUM(B116)</f>
        <v>0</v>
      </c>
      <c r="C115" s="50">
        <f>SUM(C117:C123)</f>
        <v>0</v>
      </c>
      <c r="D115" s="43">
        <f t="shared" si="5"/>
        <v>0</v>
      </c>
      <c r="E115" s="5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4.25">
      <c r="A116" s="47" t="s">
        <v>115</v>
      </c>
      <c r="B116" s="48">
        <f>SUM(B118:B123)</f>
        <v>0</v>
      </c>
      <c r="C116" s="48">
        <f>SUM(C118:C123)</f>
        <v>0</v>
      </c>
      <c r="D116" s="43">
        <f t="shared" si="5"/>
        <v>0</v>
      </c>
      <c r="E116" s="4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4.25">
      <c r="A117" s="47" t="s">
        <v>116</v>
      </c>
      <c r="B117" s="48">
        <v>0</v>
      </c>
      <c r="C117" s="48">
        <f>SUM(C125)</f>
        <v>0</v>
      </c>
      <c r="D117" s="43"/>
      <c r="E117" s="4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26.25">
      <c r="A118" s="47" t="s">
        <v>117</v>
      </c>
      <c r="B118" s="48">
        <v>460398</v>
      </c>
      <c r="C118" s="48">
        <v>436234</v>
      </c>
      <c r="D118" s="43">
        <f aca="true" t="shared" si="6" ref="D118:D123">C118/B118</f>
        <v>0</v>
      </c>
      <c r="E118" s="4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6.5" customHeight="1">
      <c r="A119" s="47" t="s">
        <v>118</v>
      </c>
      <c r="B119" s="48">
        <v>36000</v>
      </c>
      <c r="C119" s="48">
        <v>36000</v>
      </c>
      <c r="D119" s="43">
        <f t="shared" si="6"/>
        <v>0</v>
      </c>
      <c r="E119" s="4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4.25">
      <c r="A120" s="47" t="s">
        <v>119</v>
      </c>
      <c r="B120" s="48">
        <v>85727</v>
      </c>
      <c r="C120" s="48">
        <v>71548</v>
      </c>
      <c r="D120" s="43">
        <f t="shared" si="6"/>
        <v>0</v>
      </c>
      <c r="E120" s="4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7.25" customHeight="1">
      <c r="A121" s="47" t="s">
        <v>120</v>
      </c>
      <c r="B121" s="48">
        <v>10035</v>
      </c>
      <c r="C121" s="48">
        <v>10787</v>
      </c>
      <c r="D121" s="43">
        <f t="shared" si="6"/>
        <v>0</v>
      </c>
      <c r="E121" s="4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30.75" customHeight="1">
      <c r="A122" s="47" t="s">
        <v>121</v>
      </c>
      <c r="B122" s="48">
        <v>3600</v>
      </c>
      <c r="C122" s="48">
        <v>3600</v>
      </c>
      <c r="D122" s="43">
        <f t="shared" si="6"/>
        <v>0</v>
      </c>
      <c r="E122" s="4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4.25">
      <c r="A123" s="47" t="s">
        <v>122</v>
      </c>
      <c r="B123" s="48">
        <v>43420</v>
      </c>
      <c r="C123" s="48">
        <v>45627</v>
      </c>
      <c r="D123" s="43">
        <f t="shared" si="6"/>
        <v>0</v>
      </c>
      <c r="E123" s="4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 hidden="1">
      <c r="A124" s="47" t="s">
        <v>123</v>
      </c>
      <c r="B124" s="48">
        <f>SUM(B125)</f>
        <v>0</v>
      </c>
      <c r="C124" s="48">
        <f>SUM(C125)</f>
        <v>0</v>
      </c>
      <c r="D124" s="43"/>
      <c r="E124" s="4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26.25">
      <c r="A125" s="47" t="s">
        <v>124</v>
      </c>
      <c r="B125" s="48">
        <v>0</v>
      </c>
      <c r="C125" s="48">
        <v>40000</v>
      </c>
      <c r="D125" s="43"/>
      <c r="E125" s="4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64.5" customHeight="1">
      <c r="A126" s="21" t="s">
        <v>125</v>
      </c>
      <c r="B126" s="22">
        <f>SUM(B127)</f>
        <v>0</v>
      </c>
      <c r="C126" s="22">
        <f>SUM(C127)</f>
        <v>0</v>
      </c>
      <c r="D126" s="44">
        <f>C126/B126</f>
        <v>0</v>
      </c>
      <c r="E126" s="22">
        <f>C126/60618</f>
        <v>0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256" ht="14.25">
      <c r="A127" s="49" t="s">
        <v>126</v>
      </c>
      <c r="B127" s="50">
        <f>SUM(B128)</f>
        <v>0</v>
      </c>
      <c r="C127" s="50">
        <f>SUM(C128)</f>
        <v>0</v>
      </c>
      <c r="D127" s="43">
        <f>C127/B127</f>
        <v>0</v>
      </c>
      <c r="E127" s="50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  <c r="IR127" s="56"/>
      <c r="IS127" s="56"/>
      <c r="IT127" s="56"/>
      <c r="IU127" s="56"/>
      <c r="IV127" s="56"/>
    </row>
    <row r="128" spans="1:256" ht="14.25">
      <c r="A128" s="47" t="s">
        <v>127</v>
      </c>
      <c r="B128" s="48">
        <v>50000</v>
      </c>
      <c r="C128" s="48">
        <v>50000</v>
      </c>
      <c r="D128" s="43">
        <f>C128/B128</f>
        <v>0</v>
      </c>
      <c r="E128" s="4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4.25" customHeight="1">
      <c r="A129" s="21" t="s">
        <v>128</v>
      </c>
      <c r="B129" s="22">
        <f>SUM(B132,B137,B141)</f>
        <v>0</v>
      </c>
      <c r="C129" s="22">
        <f>SUM(C132,C137,C141)</f>
        <v>0</v>
      </c>
      <c r="D129" s="44">
        <f>C129/B129</f>
        <v>0</v>
      </c>
      <c r="E129" s="22">
        <f>C129/60618</f>
        <v>0</v>
      </c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</row>
    <row r="130" spans="1:256" ht="14.25">
      <c r="A130" s="47" t="s">
        <v>129</v>
      </c>
      <c r="B130" s="48">
        <f>SUM(B137,B141)</f>
        <v>0</v>
      </c>
      <c r="C130" s="48">
        <f>SUM(C137,C141)</f>
        <v>0</v>
      </c>
      <c r="D130" s="43">
        <f>C130/B130</f>
        <v>0</v>
      </c>
      <c r="E130" s="4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4.25">
      <c r="A131" s="47" t="s">
        <v>130</v>
      </c>
      <c r="B131" s="48">
        <f>SUM(B134)</f>
        <v>0</v>
      </c>
      <c r="C131" s="48">
        <f>SUM(C134)</f>
        <v>0</v>
      </c>
      <c r="D131" s="43"/>
      <c r="E131" s="4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27" customHeight="1">
      <c r="A132" s="49" t="s">
        <v>131</v>
      </c>
      <c r="B132" s="50">
        <f>SUM(B134)</f>
        <v>0</v>
      </c>
      <c r="C132" s="50">
        <f>SUM(C134)</f>
        <v>0</v>
      </c>
      <c r="D132" s="43">
        <f>C132/B132</f>
        <v>0</v>
      </c>
      <c r="E132" s="5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4.25">
      <c r="A133" s="47" t="s">
        <v>132</v>
      </c>
      <c r="B133" s="48">
        <v>0</v>
      </c>
      <c r="C133" s="48">
        <v>0</v>
      </c>
      <c r="D133" s="43"/>
      <c r="E133" s="48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</row>
    <row r="134" spans="1:256" ht="14.25">
      <c r="A134" s="47" t="s">
        <v>133</v>
      </c>
      <c r="B134" s="48">
        <f>SUM(B135:B136)</f>
        <v>0</v>
      </c>
      <c r="C134" s="48">
        <f>SUM(C135:C136)</f>
        <v>0</v>
      </c>
      <c r="D134" s="43">
        <f>C134/B134</f>
        <v>0</v>
      </c>
      <c r="E134" s="48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</row>
    <row r="135" spans="1:256" ht="72.75" customHeight="1">
      <c r="A135" s="47" t="s">
        <v>134</v>
      </c>
      <c r="B135" s="48">
        <v>10000</v>
      </c>
      <c r="C135" s="48">
        <v>5000</v>
      </c>
      <c r="D135" s="43">
        <f>C135/B135</f>
        <v>0</v>
      </c>
      <c r="E135" s="4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72.75" customHeight="1">
      <c r="A136" s="47" t="s">
        <v>135</v>
      </c>
      <c r="B136" s="48">
        <v>37600</v>
      </c>
      <c r="C136" s="48">
        <v>0</v>
      </c>
      <c r="D136" s="43"/>
      <c r="E136" s="4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8.75" customHeight="1">
      <c r="A137" s="49" t="s">
        <v>136</v>
      </c>
      <c r="B137" s="50">
        <f>SUM(B138)</f>
        <v>0</v>
      </c>
      <c r="C137" s="50">
        <v>959807</v>
      </c>
      <c r="D137" s="43">
        <f>C137/B137</f>
        <v>0</v>
      </c>
      <c r="E137" s="4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27" customHeight="1">
      <c r="A138" s="47" t="s">
        <v>137</v>
      </c>
      <c r="B138" s="48">
        <v>1885450</v>
      </c>
      <c r="C138" s="48">
        <v>0</v>
      </c>
      <c r="D138" s="43"/>
      <c r="E138" s="4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30.75" customHeight="1">
      <c r="A139" s="47" t="s">
        <v>138</v>
      </c>
      <c r="B139" s="48">
        <v>0</v>
      </c>
      <c r="C139" s="48">
        <v>471000</v>
      </c>
      <c r="D139" s="43"/>
      <c r="E139" s="4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4.25">
      <c r="A140" s="47" t="s">
        <v>139</v>
      </c>
      <c r="B140" s="48">
        <v>0</v>
      </c>
      <c r="C140" s="48">
        <v>401007</v>
      </c>
      <c r="D140" s="43"/>
      <c r="E140" s="4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.75" customHeight="1">
      <c r="A141" s="49" t="s">
        <v>140</v>
      </c>
      <c r="B141" s="50">
        <f>SUM(B142:B143)</f>
        <v>0</v>
      </c>
      <c r="C141" s="50">
        <f>SUM(C142:C143)</f>
        <v>0</v>
      </c>
      <c r="D141" s="43">
        <f>C141/B141</f>
        <v>0</v>
      </c>
      <c r="E141" s="5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7.25" customHeight="1">
      <c r="A142" s="47" t="s">
        <v>141</v>
      </c>
      <c r="B142" s="48">
        <v>58453</v>
      </c>
      <c r="C142" s="48">
        <v>411325</v>
      </c>
      <c r="D142" s="43">
        <f>C142/B142</f>
        <v>0</v>
      </c>
      <c r="E142" s="4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.75" customHeight="1">
      <c r="A143" s="51" t="s">
        <v>142</v>
      </c>
      <c r="B143" s="52">
        <v>139586</v>
      </c>
      <c r="C143" s="52">
        <f>SUM(C144:C149)</f>
        <v>0</v>
      </c>
      <c r="D143" s="57">
        <f>C143/B143</f>
        <v>0</v>
      </c>
      <c r="E143" s="5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3.5" customHeight="1">
      <c r="A144" s="58" t="s">
        <v>143</v>
      </c>
      <c r="B144" s="59" t="s">
        <v>144</v>
      </c>
      <c r="C144" s="60">
        <v>125000</v>
      </c>
      <c r="D144" s="61"/>
      <c r="E144" s="6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58" t="s">
        <v>145</v>
      </c>
      <c r="B145" s="59" t="s">
        <v>146</v>
      </c>
      <c r="C145" s="60">
        <v>50000</v>
      </c>
      <c r="D145" s="61"/>
      <c r="E145" s="6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.75" customHeight="1">
      <c r="A146" s="58" t="s">
        <v>147</v>
      </c>
      <c r="B146" s="59" t="s">
        <v>148</v>
      </c>
      <c r="C146" s="60">
        <v>20000</v>
      </c>
      <c r="D146" s="61"/>
      <c r="E146" s="6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" customHeight="1">
      <c r="A147" s="58" t="s">
        <v>149</v>
      </c>
      <c r="B147" s="59" t="s">
        <v>150</v>
      </c>
      <c r="C147" s="60">
        <v>90279</v>
      </c>
      <c r="D147" s="61"/>
      <c r="E147" s="6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6.5" customHeight="1">
      <c r="A148" s="58" t="s">
        <v>151</v>
      </c>
      <c r="B148" s="59" t="s">
        <v>152</v>
      </c>
      <c r="C148" s="60">
        <v>100000</v>
      </c>
      <c r="D148" s="61"/>
      <c r="E148" s="6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" customHeight="1">
      <c r="A149" s="58" t="s">
        <v>153</v>
      </c>
      <c r="B149" s="59" t="s">
        <v>154</v>
      </c>
      <c r="C149" s="60">
        <v>30000</v>
      </c>
      <c r="D149" s="61"/>
      <c r="E149" s="6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4.25">
      <c r="A150" s="62" t="s">
        <v>155</v>
      </c>
      <c r="B150" s="63">
        <f>SUM(B153,B165,B174,B185,B187,B195,B201)</f>
        <v>0</v>
      </c>
      <c r="C150" s="63">
        <v>30951770</v>
      </c>
      <c r="D150" s="64">
        <f>C150/B150</f>
        <v>0</v>
      </c>
      <c r="E150" s="63">
        <f>C150/60618</f>
        <v>0</v>
      </c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</row>
    <row r="151" spans="1:256" ht="14.25">
      <c r="A151" s="47" t="s">
        <v>156</v>
      </c>
      <c r="B151" s="48">
        <f>SUM(B154,B166,B175,B186,B188,B195,B202)</f>
        <v>0</v>
      </c>
      <c r="C151" s="48">
        <v>30901770</v>
      </c>
      <c r="D151" s="43">
        <f>C151/B151</f>
        <v>0</v>
      </c>
      <c r="E151" s="4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4.25">
      <c r="A152" s="47" t="s">
        <v>157</v>
      </c>
      <c r="B152" s="48"/>
      <c r="C152" s="48">
        <f>SUM(C155,C176)</f>
        <v>0</v>
      </c>
      <c r="D152" s="43"/>
      <c r="E152" s="4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4.25">
      <c r="A153" s="49" t="s">
        <v>158</v>
      </c>
      <c r="B153" s="50">
        <f>SUM(B154)</f>
        <v>0</v>
      </c>
      <c r="C153" s="50">
        <v>15084450</v>
      </c>
      <c r="D153" s="43">
        <f>C153/B153</f>
        <v>0</v>
      </c>
      <c r="E153" s="5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4.25">
      <c r="A154" s="47" t="s">
        <v>159</v>
      </c>
      <c r="B154" s="48">
        <f>SUM(B157:B163)</f>
        <v>0</v>
      </c>
      <c r="C154" s="48">
        <v>15059450</v>
      </c>
      <c r="D154" s="43">
        <f>C154/B154</f>
        <v>0</v>
      </c>
      <c r="E154" s="4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4.25">
      <c r="A155" s="47" t="s">
        <v>160</v>
      </c>
      <c r="B155" s="48">
        <f>SUM(B164)</f>
        <v>0</v>
      </c>
      <c r="C155" s="48">
        <v>25000</v>
      </c>
      <c r="D155" s="43"/>
      <c r="E155" s="4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4.25">
      <c r="A156" s="47" t="s">
        <v>161</v>
      </c>
      <c r="B156" s="48"/>
      <c r="C156" s="48"/>
      <c r="D156" s="43"/>
      <c r="E156" s="4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26.25">
      <c r="A157" s="47" t="s">
        <v>162</v>
      </c>
      <c r="B157" s="48">
        <v>9830668</v>
      </c>
      <c r="C157" s="48">
        <v>9708158</v>
      </c>
      <c r="D157" s="43">
        <f aca="true" t="shared" si="7" ref="D157:D163">C157/B157</f>
        <v>0</v>
      </c>
      <c r="E157" s="4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8.75" customHeight="1">
      <c r="A158" s="47" t="s">
        <v>163</v>
      </c>
      <c r="B158" s="48">
        <v>712360</v>
      </c>
      <c r="C158" s="48">
        <v>835600</v>
      </c>
      <c r="D158" s="43">
        <f t="shared" si="7"/>
        <v>0</v>
      </c>
      <c r="E158" s="4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4.25">
      <c r="A159" s="47" t="s">
        <v>164</v>
      </c>
      <c r="B159" s="48">
        <v>1984304</v>
      </c>
      <c r="C159" s="48">
        <v>1934661</v>
      </c>
      <c r="D159" s="43">
        <f t="shared" si="7"/>
        <v>0</v>
      </c>
      <c r="E159" s="4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6.5" customHeight="1">
      <c r="A160" s="47" t="s">
        <v>165</v>
      </c>
      <c r="B160" s="48">
        <v>273032</v>
      </c>
      <c r="C160" s="48">
        <v>263406</v>
      </c>
      <c r="D160" s="43">
        <f t="shared" si="7"/>
        <v>0</v>
      </c>
      <c r="E160" s="4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33" customHeight="1">
      <c r="A161" s="47" t="s">
        <v>166</v>
      </c>
      <c r="B161" s="48">
        <v>560</v>
      </c>
      <c r="C161" s="65">
        <v>1000</v>
      </c>
      <c r="D161" s="43">
        <f t="shared" si="7"/>
        <v>0</v>
      </c>
      <c r="E161" s="4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57" customHeight="1">
      <c r="A162" s="47" t="s">
        <v>167</v>
      </c>
      <c r="B162" s="48">
        <v>100000</v>
      </c>
      <c r="C162" s="48">
        <v>155000</v>
      </c>
      <c r="D162" s="43">
        <f t="shared" si="7"/>
        <v>0</v>
      </c>
      <c r="E162" s="4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4.25" customHeight="1">
      <c r="A163" s="47" t="s">
        <v>168</v>
      </c>
      <c r="B163" s="48">
        <v>2596508</v>
      </c>
      <c r="C163" s="48">
        <v>2161625</v>
      </c>
      <c r="D163" s="43">
        <f t="shared" si="7"/>
        <v>0</v>
      </c>
      <c r="E163" s="4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31.5" customHeight="1">
      <c r="A164" s="47" t="s">
        <v>169</v>
      </c>
      <c r="B164" s="48">
        <v>0</v>
      </c>
      <c r="C164" s="48">
        <v>25000</v>
      </c>
      <c r="D164" s="43"/>
      <c r="E164" s="4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4.25">
      <c r="A165" s="49" t="s">
        <v>170</v>
      </c>
      <c r="B165" s="50">
        <f>SUM(B166)</f>
        <v>0</v>
      </c>
      <c r="C165" s="50">
        <v>4782940</v>
      </c>
      <c r="D165" s="43">
        <f>C165/B165</f>
        <v>0</v>
      </c>
      <c r="E165" s="5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4.25">
      <c r="A166" s="47" t="s">
        <v>171</v>
      </c>
      <c r="B166" s="48">
        <f>SUM(B168:B173)</f>
        <v>0</v>
      </c>
      <c r="C166" s="48">
        <v>4782940</v>
      </c>
      <c r="D166" s="43">
        <f>C166/B166</f>
        <v>0</v>
      </c>
      <c r="E166" s="4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4.25">
      <c r="A167" s="47" t="s">
        <v>172</v>
      </c>
      <c r="B167" s="48"/>
      <c r="C167" s="48"/>
      <c r="D167" s="48"/>
      <c r="E167" s="4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57" customHeight="1">
      <c r="A168" s="47" t="s">
        <v>173</v>
      </c>
      <c r="B168" s="48">
        <v>40348</v>
      </c>
      <c r="C168" s="48">
        <v>50000</v>
      </c>
      <c r="D168" s="43">
        <f aca="true" t="shared" si="8" ref="D168:D175">C168/B168</f>
        <v>0</v>
      </c>
      <c r="E168" s="4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26.25">
      <c r="A169" s="47" t="s">
        <v>174</v>
      </c>
      <c r="B169" s="48">
        <v>3061520</v>
      </c>
      <c r="C169" s="48">
        <v>2993432</v>
      </c>
      <c r="D169" s="43">
        <f t="shared" si="8"/>
        <v>0</v>
      </c>
      <c r="E169" s="4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8.75" customHeight="1">
      <c r="A170" s="47" t="s">
        <v>175</v>
      </c>
      <c r="B170" s="48">
        <v>226510</v>
      </c>
      <c r="C170" s="48">
        <v>260228</v>
      </c>
      <c r="D170" s="43">
        <f t="shared" si="8"/>
        <v>0</v>
      </c>
      <c r="E170" s="4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4.25">
      <c r="A171" s="47" t="s">
        <v>176</v>
      </c>
      <c r="B171" s="48">
        <v>607785</v>
      </c>
      <c r="C171" s="48">
        <v>587777</v>
      </c>
      <c r="D171" s="43">
        <f t="shared" si="8"/>
        <v>0</v>
      </c>
      <c r="E171" s="4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" customHeight="1">
      <c r="A172" s="47" t="s">
        <v>177</v>
      </c>
      <c r="B172" s="48">
        <v>82828</v>
      </c>
      <c r="C172" s="48">
        <v>80040</v>
      </c>
      <c r="D172" s="43">
        <f t="shared" si="8"/>
        <v>0</v>
      </c>
      <c r="E172" s="4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4.25">
      <c r="A173" s="47" t="s">
        <v>178</v>
      </c>
      <c r="B173" s="48">
        <v>1257736</v>
      </c>
      <c r="C173" s="48">
        <v>811463</v>
      </c>
      <c r="D173" s="43">
        <f t="shared" si="8"/>
        <v>0</v>
      </c>
      <c r="E173" s="4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4.25">
      <c r="A174" s="49" t="s">
        <v>179</v>
      </c>
      <c r="B174" s="50">
        <f>SUM(B175)</f>
        <v>0</v>
      </c>
      <c r="C174" s="50">
        <v>9283210</v>
      </c>
      <c r="D174" s="43">
        <f t="shared" si="8"/>
        <v>0</v>
      </c>
      <c r="E174" s="5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4.25">
      <c r="A175" s="47" t="s">
        <v>180</v>
      </c>
      <c r="B175" s="48">
        <f>SUM(B177:B182)</f>
        <v>0</v>
      </c>
      <c r="C175" s="48">
        <v>9258210</v>
      </c>
      <c r="D175" s="43">
        <f t="shared" si="8"/>
        <v>0</v>
      </c>
      <c r="E175" s="4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4.25">
      <c r="A176" s="47" t="s">
        <v>181</v>
      </c>
      <c r="B176" s="48">
        <v>0</v>
      </c>
      <c r="C176" s="48">
        <v>25000</v>
      </c>
      <c r="D176" s="43"/>
      <c r="E176" s="4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26.25">
      <c r="A177" s="47" t="s">
        <v>182</v>
      </c>
      <c r="B177" s="48">
        <v>6054009</v>
      </c>
      <c r="C177" s="48">
        <v>6083137</v>
      </c>
      <c r="D177" s="43">
        <f aca="true" t="shared" si="9" ref="D177:D182">C177/B177</f>
        <v>0</v>
      </c>
      <c r="E177" s="4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7.25" customHeight="1">
      <c r="A178" s="47" t="s">
        <v>183</v>
      </c>
      <c r="B178" s="48">
        <v>439880</v>
      </c>
      <c r="C178" s="48">
        <v>514000</v>
      </c>
      <c r="D178" s="43">
        <f t="shared" si="9"/>
        <v>0</v>
      </c>
      <c r="E178" s="4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4.25">
      <c r="A179" s="47" t="s">
        <v>184</v>
      </c>
      <c r="B179" s="48">
        <v>1239678</v>
      </c>
      <c r="C179" s="48">
        <v>1186777</v>
      </c>
      <c r="D179" s="43">
        <f t="shared" si="9"/>
        <v>0</v>
      </c>
      <c r="E179" s="4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6.5" customHeight="1">
      <c r="A180" s="47" t="s">
        <v>185</v>
      </c>
      <c r="B180" s="48">
        <v>170228</v>
      </c>
      <c r="C180" s="48">
        <v>161624</v>
      </c>
      <c r="D180" s="43">
        <f t="shared" si="9"/>
        <v>0</v>
      </c>
      <c r="E180" s="4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58.5" customHeight="1">
      <c r="A181" s="47" t="s">
        <v>186</v>
      </c>
      <c r="B181" s="48">
        <v>162000</v>
      </c>
      <c r="C181" s="48">
        <v>200000</v>
      </c>
      <c r="D181" s="43">
        <f t="shared" si="9"/>
        <v>0</v>
      </c>
      <c r="E181" s="4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4.25">
      <c r="A182" s="51" t="s">
        <v>187</v>
      </c>
      <c r="B182" s="52">
        <v>1419610</v>
      </c>
      <c r="C182" s="52">
        <v>1112672</v>
      </c>
      <c r="D182" s="43">
        <f t="shared" si="9"/>
        <v>0</v>
      </c>
      <c r="E182" s="5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4.25" customHeight="1">
      <c r="A183" s="66" t="s">
        <v>188</v>
      </c>
      <c r="B183" s="67">
        <f>SUM(B184)</f>
        <v>0</v>
      </c>
      <c r="C183" s="67">
        <v>25000</v>
      </c>
      <c r="D183" s="57"/>
      <c r="E183" s="68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ht="30" customHeight="1">
      <c r="A184" s="66" t="s">
        <v>189</v>
      </c>
      <c r="B184" s="67">
        <v>0</v>
      </c>
      <c r="C184" s="67">
        <v>25000</v>
      </c>
      <c r="D184" s="57"/>
      <c r="E184" s="68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56" ht="17.25" customHeight="1">
      <c r="A185" s="70" t="s">
        <v>190</v>
      </c>
      <c r="B185" s="71">
        <f>SUM(B186)</f>
        <v>0</v>
      </c>
      <c r="C185" s="71">
        <v>335810</v>
      </c>
      <c r="D185" s="43">
        <f>C185/B185</f>
        <v>0</v>
      </c>
      <c r="E185" s="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4.25">
      <c r="A186" s="47" t="s">
        <v>191</v>
      </c>
      <c r="B186" s="48">
        <v>417616</v>
      </c>
      <c r="C186" s="48">
        <v>335810</v>
      </c>
      <c r="D186" s="43">
        <f>C186/B186</f>
        <v>0</v>
      </c>
      <c r="E186" s="4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26.25">
      <c r="A187" s="49" t="s">
        <v>192</v>
      </c>
      <c r="B187" s="50">
        <f>SUM(B188)</f>
        <v>0</v>
      </c>
      <c r="C187" s="50">
        <v>978860</v>
      </c>
      <c r="D187" s="43">
        <f>C187/B187</f>
        <v>0</v>
      </c>
      <c r="E187" s="5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4.25">
      <c r="A188" s="47" t="s">
        <v>193</v>
      </c>
      <c r="B188" s="48">
        <f>SUM(B190:B194)</f>
        <v>0</v>
      </c>
      <c r="C188" s="48">
        <v>978860</v>
      </c>
      <c r="D188" s="43">
        <f>C188/B188</f>
        <v>0</v>
      </c>
      <c r="E188" s="4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4.25">
      <c r="A189" s="47" t="s">
        <v>194</v>
      </c>
      <c r="B189" s="69"/>
      <c r="C189" s="69"/>
      <c r="D189" s="48"/>
      <c r="E189" s="4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26.25">
      <c r="A190" s="47" t="s">
        <v>195</v>
      </c>
      <c r="B190" s="48">
        <v>639864</v>
      </c>
      <c r="C190" s="48">
        <v>630000</v>
      </c>
      <c r="D190" s="43">
        <f aca="true" t="shared" si="10" ref="D190:D204">C190/B190</f>
        <v>0</v>
      </c>
      <c r="E190" s="4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7.25" customHeight="1">
      <c r="A191" s="47" t="s">
        <v>196</v>
      </c>
      <c r="B191" s="48">
        <v>47790</v>
      </c>
      <c r="C191" s="48">
        <v>54380</v>
      </c>
      <c r="D191" s="43">
        <f t="shared" si="10"/>
        <v>0</v>
      </c>
      <c r="E191" s="4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4.25">
      <c r="A192" s="47" t="s">
        <v>197</v>
      </c>
      <c r="B192" s="48">
        <v>129227</v>
      </c>
      <c r="C192" s="48">
        <v>123120</v>
      </c>
      <c r="D192" s="43">
        <f t="shared" si="10"/>
        <v>0</v>
      </c>
      <c r="E192" s="4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.75" customHeight="1">
      <c r="A193" s="47" t="s">
        <v>198</v>
      </c>
      <c r="B193" s="48">
        <v>17706</v>
      </c>
      <c r="C193" s="48">
        <v>16760</v>
      </c>
      <c r="D193" s="43">
        <f t="shared" si="10"/>
        <v>0</v>
      </c>
      <c r="E193" s="4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4.25">
      <c r="A194" s="47" t="s">
        <v>199</v>
      </c>
      <c r="B194" s="48">
        <v>74952</v>
      </c>
      <c r="C194" s="48">
        <v>154600</v>
      </c>
      <c r="D194" s="43">
        <f t="shared" si="10"/>
        <v>0</v>
      </c>
      <c r="E194" s="4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26.25">
      <c r="A195" s="49" t="s">
        <v>200</v>
      </c>
      <c r="B195" s="50">
        <f>SUM(B197:B200)</f>
        <v>0</v>
      </c>
      <c r="C195" s="50">
        <v>150000</v>
      </c>
      <c r="D195" s="43">
        <f t="shared" si="10"/>
        <v>0</v>
      </c>
      <c r="E195" s="5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4.25">
      <c r="A196" s="47" t="s">
        <v>201</v>
      </c>
      <c r="B196" s="48">
        <f>SUM(B195)</f>
        <v>0</v>
      </c>
      <c r="C196" s="48">
        <v>150000</v>
      </c>
      <c r="D196" s="43">
        <f t="shared" si="10"/>
        <v>0</v>
      </c>
      <c r="E196" s="48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</row>
    <row r="197" spans="1:256" ht="26.25">
      <c r="A197" s="47" t="s">
        <v>202</v>
      </c>
      <c r="B197" s="48">
        <v>27781</v>
      </c>
      <c r="C197" s="48">
        <v>13200</v>
      </c>
      <c r="D197" s="43">
        <f t="shared" si="10"/>
        <v>0</v>
      </c>
      <c r="E197" s="4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4.25">
      <c r="A198" s="47" t="s">
        <v>203</v>
      </c>
      <c r="B198" s="48">
        <v>5122</v>
      </c>
      <c r="C198" s="48">
        <v>2375</v>
      </c>
      <c r="D198" s="43">
        <f t="shared" si="10"/>
        <v>0</v>
      </c>
      <c r="E198" s="4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7.25" customHeight="1">
      <c r="A199" s="47" t="s">
        <v>204</v>
      </c>
      <c r="B199" s="48">
        <v>698</v>
      </c>
      <c r="C199" s="48">
        <v>323</v>
      </c>
      <c r="D199" s="43">
        <f t="shared" si="10"/>
        <v>0</v>
      </c>
      <c r="E199" s="4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4.25">
      <c r="A200" s="47" t="s">
        <v>205</v>
      </c>
      <c r="B200" s="48">
        <v>126993</v>
      </c>
      <c r="C200" s="48">
        <v>134102</v>
      </c>
      <c r="D200" s="43">
        <f t="shared" si="10"/>
        <v>0</v>
      </c>
      <c r="E200" s="4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4.25">
      <c r="A201" s="49" t="s">
        <v>206</v>
      </c>
      <c r="B201" s="50">
        <f>SUM(B202)</f>
        <v>0</v>
      </c>
      <c r="C201" s="50">
        <v>336500</v>
      </c>
      <c r="D201" s="43">
        <f t="shared" si="10"/>
        <v>0</v>
      </c>
      <c r="E201" s="5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4.25">
      <c r="A202" s="47" t="s">
        <v>207</v>
      </c>
      <c r="B202" s="48">
        <v>259529</v>
      </c>
      <c r="C202" s="48">
        <v>336500</v>
      </c>
      <c r="D202" s="43">
        <f t="shared" si="10"/>
        <v>0</v>
      </c>
      <c r="E202" s="4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4.25">
      <c r="A203" s="21" t="s">
        <v>208</v>
      </c>
      <c r="B203" s="22">
        <f>SUM(B206)</f>
        <v>0</v>
      </c>
      <c r="C203" s="22">
        <f>SUM(C206)</f>
        <v>0</v>
      </c>
      <c r="D203" s="44">
        <f t="shared" si="10"/>
        <v>0</v>
      </c>
      <c r="E203" s="22">
        <f>C203/60618</f>
        <v>0</v>
      </c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</row>
    <row r="204" spans="1:256" ht="14.25">
      <c r="A204" s="47" t="s">
        <v>209</v>
      </c>
      <c r="B204" s="48">
        <f>SUM(B207)</f>
        <v>0</v>
      </c>
      <c r="C204" s="48">
        <f>SUM(C207)</f>
        <v>0</v>
      </c>
      <c r="D204" s="43">
        <f t="shared" si="10"/>
        <v>0</v>
      </c>
      <c r="E204" s="4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4.25">
      <c r="A205" s="47" t="s">
        <v>210</v>
      </c>
      <c r="B205" s="48">
        <f>SUM(B211)</f>
        <v>0</v>
      </c>
      <c r="C205" s="48">
        <f>SUM(C211)</f>
        <v>0</v>
      </c>
      <c r="D205" s="43"/>
      <c r="E205" s="4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.75" customHeight="1">
      <c r="A206" s="49" t="s">
        <v>211</v>
      </c>
      <c r="B206" s="50">
        <f>SUM(B207,B211)</f>
        <v>0</v>
      </c>
      <c r="C206" s="50">
        <f>SUM(C207,C211)</f>
        <v>0</v>
      </c>
      <c r="D206" s="43">
        <f>C206/B206</f>
        <v>0</v>
      </c>
      <c r="E206" s="5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4.25">
      <c r="A207" s="47" t="s">
        <v>212</v>
      </c>
      <c r="B207" s="48">
        <v>567000</v>
      </c>
      <c r="C207" s="48">
        <v>680000</v>
      </c>
      <c r="D207" s="43">
        <f>C207/B207</f>
        <v>0</v>
      </c>
      <c r="E207" s="4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4.25">
      <c r="A208" s="47" t="s">
        <v>213</v>
      </c>
      <c r="B208" s="48">
        <f>SUM(B209:B210)</f>
        <v>0</v>
      </c>
      <c r="C208" s="48">
        <f>SUM(C209:C210)</f>
        <v>0</v>
      </c>
      <c r="D208" s="43"/>
      <c r="E208" s="4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57" customHeight="1">
      <c r="A209" s="47" t="s">
        <v>214</v>
      </c>
      <c r="B209" s="48">
        <v>164000</v>
      </c>
      <c r="C209" s="48">
        <v>0</v>
      </c>
      <c r="D209" s="43"/>
      <c r="E209" s="4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77.25" customHeight="1">
      <c r="A210" s="47" t="s">
        <v>215</v>
      </c>
      <c r="B210" s="48">
        <v>40000</v>
      </c>
      <c r="C210" s="48">
        <v>0</v>
      </c>
      <c r="D210" s="43"/>
      <c r="E210" s="4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4.25">
      <c r="A211" s="47" t="s">
        <v>216</v>
      </c>
      <c r="B211" s="48">
        <f>SUM(B212:B213)</f>
        <v>0</v>
      </c>
      <c r="C211" s="48">
        <f>SUM(C212:C213)</f>
        <v>0</v>
      </c>
      <c r="D211" s="43"/>
      <c r="E211" s="4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26.25">
      <c r="A212" s="47" t="s">
        <v>217</v>
      </c>
      <c r="B212" s="48">
        <v>0</v>
      </c>
      <c r="C212" s="48">
        <v>0</v>
      </c>
      <c r="D212" s="43"/>
      <c r="E212" s="4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29.25" customHeight="1">
      <c r="A213" s="47" t="s">
        <v>218</v>
      </c>
      <c r="B213" s="48">
        <v>33000</v>
      </c>
      <c r="C213" s="48">
        <v>0</v>
      </c>
      <c r="D213" s="43"/>
      <c r="E213" s="4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6.5" customHeight="1">
      <c r="A214" s="21" t="s">
        <v>219</v>
      </c>
      <c r="B214" s="22">
        <f>SUM(B216,B224,B229,B232,B241,B252)</f>
        <v>0</v>
      </c>
      <c r="C214" s="22">
        <f>SUM(C216,C224,C229,C232,C241,C252)</f>
        <v>0</v>
      </c>
      <c r="D214" s="44">
        <f>C214/B214</f>
        <v>0</v>
      </c>
      <c r="E214" s="22">
        <f>C214/60618</f>
        <v>0</v>
      </c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  <c r="IV214" s="45"/>
    </row>
    <row r="215" spans="1:256" ht="14.25">
      <c r="A215" s="47" t="s">
        <v>220</v>
      </c>
      <c r="B215" s="48">
        <f>SUM(B217,B225,B230,B233,B242,B253)</f>
        <v>0</v>
      </c>
      <c r="C215" s="48">
        <f>SUM(C217,C225,C230,C233,C242,C253)</f>
        <v>0</v>
      </c>
      <c r="D215" s="43">
        <f>C215/B215</f>
        <v>0</v>
      </c>
      <c r="E215" s="4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9.5" customHeight="1">
      <c r="A216" s="49" t="s">
        <v>221</v>
      </c>
      <c r="B216" s="50">
        <f>SUM(B219:B223)</f>
        <v>0</v>
      </c>
      <c r="C216" s="50">
        <f>SUM(C219:C223)</f>
        <v>0</v>
      </c>
      <c r="D216" s="43">
        <f>C216/B216</f>
        <v>0</v>
      </c>
      <c r="E216" s="5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4.25">
      <c r="A217" s="47" t="s">
        <v>222</v>
      </c>
      <c r="B217" s="48">
        <f>SUM(B219:B223)</f>
        <v>0</v>
      </c>
      <c r="C217" s="48">
        <f>SUM(C219:C223)</f>
        <v>0</v>
      </c>
      <c r="D217" s="43">
        <f>C217/B217</f>
        <v>0</v>
      </c>
      <c r="E217" s="4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4.25">
      <c r="A218" s="47" t="s">
        <v>223</v>
      </c>
      <c r="B218" s="48"/>
      <c r="C218" s="48"/>
      <c r="D218" s="48"/>
      <c r="E218" s="4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26.25">
      <c r="A219" s="47" t="s">
        <v>224</v>
      </c>
      <c r="B219" s="48">
        <v>156000</v>
      </c>
      <c r="C219" s="48">
        <v>154350</v>
      </c>
      <c r="D219" s="43">
        <f aca="true" t="shared" si="11" ref="D219:D225">C219/B219</f>
        <v>0</v>
      </c>
      <c r="E219" s="4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5.75" customHeight="1">
      <c r="A220" s="47" t="s">
        <v>225</v>
      </c>
      <c r="B220" s="48">
        <v>15000</v>
      </c>
      <c r="C220" s="48">
        <v>12500</v>
      </c>
      <c r="D220" s="43">
        <f t="shared" si="11"/>
        <v>0</v>
      </c>
      <c r="E220" s="4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4.25">
      <c r="A221" s="47" t="s">
        <v>226</v>
      </c>
      <c r="B221" s="48">
        <v>30319</v>
      </c>
      <c r="C221" s="48">
        <v>28086</v>
      </c>
      <c r="D221" s="43">
        <f t="shared" si="11"/>
        <v>0</v>
      </c>
      <c r="E221" s="4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7.25" customHeight="1">
      <c r="A222" s="47" t="s">
        <v>227</v>
      </c>
      <c r="B222" s="48">
        <v>4340</v>
      </c>
      <c r="C222" s="48">
        <v>3881</v>
      </c>
      <c r="D222" s="43">
        <f t="shared" si="11"/>
        <v>0</v>
      </c>
      <c r="E222" s="4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7.25" customHeight="1">
      <c r="A223" s="47" t="s">
        <v>228</v>
      </c>
      <c r="B223" s="48">
        <v>162238</v>
      </c>
      <c r="C223" s="48">
        <v>111183</v>
      </c>
      <c r="D223" s="43">
        <f t="shared" si="11"/>
        <v>0</v>
      </c>
      <c r="E223" s="4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27" customHeight="1">
      <c r="A224" s="49" t="s">
        <v>229</v>
      </c>
      <c r="B224" s="72">
        <f>SUM(B225)</f>
        <v>0</v>
      </c>
      <c r="C224" s="72">
        <f>SUM(C225)</f>
        <v>0</v>
      </c>
      <c r="D224" s="43">
        <f t="shared" si="11"/>
        <v>0</v>
      </c>
      <c r="E224" s="7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4.25">
      <c r="A225" s="47" t="s">
        <v>230</v>
      </c>
      <c r="B225" s="73">
        <f>SUM(B227:B228)</f>
        <v>0</v>
      </c>
      <c r="C225" s="73">
        <f>SUM(C227:C228)</f>
        <v>0</v>
      </c>
      <c r="D225" s="43">
        <f t="shared" si="11"/>
        <v>0</v>
      </c>
      <c r="E225" s="7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4.25">
      <c r="A226" s="47" t="s">
        <v>231</v>
      </c>
      <c r="B226" s="73"/>
      <c r="C226" s="73"/>
      <c r="D226" s="73"/>
      <c r="E226" s="7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7.25" customHeight="1">
      <c r="A227" s="47" t="s">
        <v>232</v>
      </c>
      <c r="B227" s="73">
        <v>2674000</v>
      </c>
      <c r="C227" s="73">
        <v>2574000</v>
      </c>
      <c r="D227" s="43">
        <f aca="true" t="shared" si="12" ref="D227:D233">C227/B227</f>
        <v>0</v>
      </c>
      <c r="E227" s="7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4.25">
      <c r="A228" s="47" t="s">
        <v>233</v>
      </c>
      <c r="B228" s="73">
        <v>6000</v>
      </c>
      <c r="C228" s="73">
        <v>6000</v>
      </c>
      <c r="D228" s="43">
        <f t="shared" si="12"/>
        <v>0</v>
      </c>
      <c r="E228" s="7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26.25">
      <c r="A229" s="49" t="s">
        <v>234</v>
      </c>
      <c r="B229" s="72">
        <f>SUM(B230)</f>
        <v>0</v>
      </c>
      <c r="C229" s="72">
        <f>SUM(C230)</f>
        <v>0</v>
      </c>
      <c r="D229" s="43">
        <f t="shared" si="12"/>
        <v>0</v>
      </c>
      <c r="E229" s="7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4.25">
      <c r="A230" s="47" t="s">
        <v>235</v>
      </c>
      <c r="B230" s="73">
        <f>SUM(B231)</f>
        <v>0</v>
      </c>
      <c r="C230" s="73">
        <f>SUM(C231)</f>
        <v>0</v>
      </c>
      <c r="D230" s="43">
        <f t="shared" si="12"/>
        <v>0</v>
      </c>
      <c r="E230" s="7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4.25">
      <c r="A231" s="47" t="s">
        <v>236</v>
      </c>
      <c r="B231" s="73">
        <v>3989442</v>
      </c>
      <c r="C231" s="73">
        <v>3500000</v>
      </c>
      <c r="D231" s="43">
        <f t="shared" si="12"/>
        <v>0</v>
      </c>
      <c r="E231" s="7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6.5" customHeight="1">
      <c r="A232" s="49" t="s">
        <v>237</v>
      </c>
      <c r="B232" s="72">
        <f>SUM(B233)</f>
        <v>0</v>
      </c>
      <c r="C232" s="72">
        <v>765000</v>
      </c>
      <c r="D232" s="43">
        <f t="shared" si="12"/>
        <v>0</v>
      </c>
      <c r="E232" s="7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4.25">
      <c r="A233" s="47" t="s">
        <v>238</v>
      </c>
      <c r="B233" s="73">
        <f>SUM(B235:B240)</f>
        <v>0</v>
      </c>
      <c r="C233" s="73">
        <v>765000</v>
      </c>
      <c r="D233" s="43">
        <f t="shared" si="12"/>
        <v>0</v>
      </c>
      <c r="E233" s="7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4.25">
      <c r="A234" s="47" t="s">
        <v>239</v>
      </c>
      <c r="B234" s="69"/>
      <c r="C234" s="69"/>
      <c r="D234" s="75"/>
      <c r="E234" s="7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26.25">
      <c r="A235" s="47" t="s">
        <v>240</v>
      </c>
      <c r="B235" s="73">
        <v>530600</v>
      </c>
      <c r="C235" s="73">
        <v>525000</v>
      </c>
      <c r="D235" s="43">
        <f aca="true" t="shared" si="13" ref="D235:D254">C235/B235</f>
        <v>0</v>
      </c>
      <c r="E235" s="7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8.75" customHeight="1">
      <c r="A236" s="47" t="s">
        <v>241</v>
      </c>
      <c r="B236" s="73">
        <v>43495</v>
      </c>
      <c r="C236" s="73">
        <v>45000</v>
      </c>
      <c r="D236" s="43">
        <f t="shared" si="13"/>
        <v>0</v>
      </c>
      <c r="E236" s="7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4.25">
      <c r="A237" s="47" t="s">
        <v>242</v>
      </c>
      <c r="B237" s="73">
        <v>100000</v>
      </c>
      <c r="C237" s="73">
        <v>98000</v>
      </c>
      <c r="D237" s="43">
        <f t="shared" si="13"/>
        <v>0</v>
      </c>
      <c r="E237" s="7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6.5" customHeight="1">
      <c r="A238" s="47" t="s">
        <v>243</v>
      </c>
      <c r="B238" s="73">
        <v>14000</v>
      </c>
      <c r="C238" s="73">
        <v>14000</v>
      </c>
      <c r="D238" s="43">
        <f t="shared" si="13"/>
        <v>0</v>
      </c>
      <c r="E238" s="7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30.75" customHeight="1">
      <c r="A239" s="47" t="s">
        <v>244</v>
      </c>
      <c r="B239" s="73">
        <v>7700</v>
      </c>
      <c r="C239" s="73">
        <v>8000</v>
      </c>
      <c r="D239" s="43">
        <f t="shared" si="13"/>
        <v>0</v>
      </c>
      <c r="E239" s="7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4.25">
      <c r="A240" s="47" t="s">
        <v>245</v>
      </c>
      <c r="B240" s="73">
        <v>69605</v>
      </c>
      <c r="C240" s="73">
        <v>75000</v>
      </c>
      <c r="D240" s="43">
        <f t="shared" si="13"/>
        <v>0</v>
      </c>
      <c r="E240" s="7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8.75" customHeight="1">
      <c r="A241" s="49" t="s">
        <v>246</v>
      </c>
      <c r="B241" s="72">
        <f>SUM(B242)</f>
        <v>0</v>
      </c>
      <c r="C241" s="72">
        <v>320000</v>
      </c>
      <c r="D241" s="43">
        <f t="shared" si="13"/>
        <v>0</v>
      </c>
      <c r="E241" s="7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4.25">
      <c r="A242" s="47" t="s">
        <v>247</v>
      </c>
      <c r="B242" s="73">
        <f>SUM(B243,B250)</f>
        <v>0</v>
      </c>
      <c r="C242" s="73">
        <v>320000</v>
      </c>
      <c r="D242" s="43">
        <f t="shared" si="13"/>
        <v>0</v>
      </c>
      <c r="E242" s="7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4.25">
      <c r="A243" s="47" t="s">
        <v>248</v>
      </c>
      <c r="B243" s="73">
        <f>SUM(B244:B249)</f>
        <v>0</v>
      </c>
      <c r="C243" s="73">
        <v>220000</v>
      </c>
      <c r="D243" s="43">
        <f t="shared" si="13"/>
        <v>0</v>
      </c>
      <c r="E243" s="7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26.25">
      <c r="A244" s="47" t="s">
        <v>249</v>
      </c>
      <c r="B244" s="73">
        <v>380000</v>
      </c>
      <c r="C244" s="73">
        <v>152800</v>
      </c>
      <c r="D244" s="43">
        <f t="shared" si="13"/>
        <v>0</v>
      </c>
      <c r="E244" s="7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5.75" customHeight="1">
      <c r="A245" s="47" t="s">
        <v>250</v>
      </c>
      <c r="B245" s="73">
        <v>29462</v>
      </c>
      <c r="C245" s="73">
        <v>29200</v>
      </c>
      <c r="D245" s="43">
        <f t="shared" si="13"/>
        <v>0</v>
      </c>
      <c r="E245" s="7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4.25">
      <c r="A246" s="47" t="s">
        <v>251</v>
      </c>
      <c r="B246" s="73">
        <v>68400</v>
      </c>
      <c r="C246" s="73">
        <v>28000</v>
      </c>
      <c r="D246" s="43">
        <f t="shared" si="13"/>
        <v>0</v>
      </c>
      <c r="E246" s="7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6.5" customHeight="1">
      <c r="A247" s="47" t="s">
        <v>252</v>
      </c>
      <c r="B247" s="73">
        <v>9400</v>
      </c>
      <c r="C247" s="73">
        <v>4000</v>
      </c>
      <c r="D247" s="43">
        <f t="shared" si="13"/>
        <v>0</v>
      </c>
      <c r="E247" s="7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29.25" customHeight="1">
      <c r="A248" s="47" t="s">
        <v>253</v>
      </c>
      <c r="B248" s="73">
        <v>4700</v>
      </c>
      <c r="C248" s="73">
        <v>14000</v>
      </c>
      <c r="D248" s="43">
        <f t="shared" si="13"/>
        <v>0</v>
      </c>
      <c r="E248" s="7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6.5" customHeight="1">
      <c r="A249" s="47" t="s">
        <v>254</v>
      </c>
      <c r="B249" s="73">
        <v>49538</v>
      </c>
      <c r="C249" s="73">
        <v>4600</v>
      </c>
      <c r="D249" s="43">
        <f t="shared" si="13"/>
        <v>0</v>
      </c>
      <c r="E249" s="7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6.5" customHeight="1">
      <c r="A250" s="47" t="s">
        <v>255</v>
      </c>
      <c r="B250" s="73">
        <f>SUM(B251)</f>
        <v>0</v>
      </c>
      <c r="C250" s="73">
        <v>100000</v>
      </c>
      <c r="D250" s="43">
        <f t="shared" si="13"/>
        <v>0</v>
      </c>
      <c r="E250" s="7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47.25" customHeight="1">
      <c r="A251" s="47" t="s">
        <v>256</v>
      </c>
      <c r="B251" s="73">
        <v>116325</v>
      </c>
      <c r="C251" s="73">
        <v>100000</v>
      </c>
      <c r="D251" s="43">
        <f t="shared" si="13"/>
        <v>0</v>
      </c>
      <c r="E251" s="7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4.25">
      <c r="A252" s="49" t="s">
        <v>257</v>
      </c>
      <c r="B252" s="72">
        <f>SUM(B253)</f>
        <v>0</v>
      </c>
      <c r="C252" s="72">
        <f>SUM(C253)</f>
        <v>0</v>
      </c>
      <c r="D252" s="43">
        <f t="shared" si="13"/>
        <v>0</v>
      </c>
      <c r="E252" s="7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4.25">
      <c r="A253" s="47" t="s">
        <v>258</v>
      </c>
      <c r="B253" s="73">
        <f>SUM(B254:B255)</f>
        <v>0</v>
      </c>
      <c r="C253" s="73">
        <f>SUM(C254:C255)</f>
        <v>0</v>
      </c>
      <c r="D253" s="43">
        <f t="shared" si="13"/>
        <v>0</v>
      </c>
      <c r="E253" s="7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4.25">
      <c r="A254" s="47" t="s">
        <v>259</v>
      </c>
      <c r="B254" s="73">
        <v>347248</v>
      </c>
      <c r="C254" s="73">
        <v>254100</v>
      </c>
      <c r="D254" s="43">
        <f t="shared" si="13"/>
        <v>0</v>
      </c>
      <c r="E254" s="7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4.25">
      <c r="A255" s="47" t="s">
        <v>260</v>
      </c>
      <c r="B255" s="73">
        <v>6007</v>
      </c>
      <c r="C255" s="73">
        <v>0</v>
      </c>
      <c r="D255" s="43"/>
      <c r="E255" s="7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27">
      <c r="A256" s="21" t="s">
        <v>261</v>
      </c>
      <c r="B256" s="77">
        <f>SUM(B258,B266)</f>
        <v>0</v>
      </c>
      <c r="C256" s="77">
        <f>SUM(C258,C266)</f>
        <v>0</v>
      </c>
      <c r="D256" s="44">
        <f>C256/B256</f>
        <v>0</v>
      </c>
      <c r="E256" s="22">
        <f>C256/60618</f>
        <v>0</v>
      </c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  <c r="FO256" s="78"/>
      <c r="FP256" s="78"/>
      <c r="FQ256" s="78"/>
      <c r="FR256" s="78"/>
      <c r="FS256" s="78"/>
      <c r="FT256" s="78"/>
      <c r="FU256" s="78"/>
      <c r="FV256" s="78"/>
      <c r="FW256" s="78"/>
      <c r="FX256" s="78"/>
      <c r="FY256" s="78"/>
      <c r="FZ256" s="78"/>
      <c r="GA256" s="78"/>
      <c r="GB256" s="78"/>
      <c r="GC256" s="78"/>
      <c r="GD256" s="78"/>
      <c r="GE256" s="78"/>
      <c r="GF256" s="78"/>
      <c r="GG256" s="78"/>
      <c r="GH256" s="78"/>
      <c r="GI256" s="78"/>
      <c r="GJ256" s="78"/>
      <c r="GK256" s="78"/>
      <c r="GL256" s="78"/>
      <c r="GM256" s="78"/>
      <c r="GN256" s="78"/>
      <c r="GO256" s="78"/>
      <c r="GP256" s="78"/>
      <c r="GQ256" s="78"/>
      <c r="GR256" s="78"/>
      <c r="GS256" s="78"/>
      <c r="GT256" s="78"/>
      <c r="GU256" s="78"/>
      <c r="GV256" s="78"/>
      <c r="GW256" s="78"/>
      <c r="GX256" s="78"/>
      <c r="GY256" s="78"/>
      <c r="GZ256" s="78"/>
      <c r="HA256" s="78"/>
      <c r="HB256" s="78"/>
      <c r="HC256" s="78"/>
      <c r="HD256" s="78"/>
      <c r="HE256" s="78"/>
      <c r="HF256" s="78"/>
      <c r="HG256" s="78"/>
      <c r="HH256" s="78"/>
      <c r="HI256" s="78"/>
      <c r="HJ256" s="78"/>
      <c r="HK256" s="78"/>
      <c r="HL256" s="78"/>
      <c r="HM256" s="78"/>
      <c r="HN256" s="78"/>
      <c r="HO256" s="78"/>
      <c r="HP256" s="78"/>
      <c r="HQ256" s="78"/>
      <c r="HR256" s="78"/>
      <c r="HS256" s="78"/>
      <c r="HT256" s="78"/>
      <c r="HU256" s="78"/>
      <c r="HV256" s="78"/>
      <c r="HW256" s="78"/>
      <c r="HX256" s="78"/>
      <c r="HY256" s="78"/>
      <c r="HZ256" s="78"/>
      <c r="IA256" s="78"/>
      <c r="IB256" s="78"/>
      <c r="IC256" s="78"/>
      <c r="ID256" s="78"/>
      <c r="IE256" s="78"/>
      <c r="IF256" s="78"/>
      <c r="IG256" s="78"/>
      <c r="IH256" s="78"/>
      <c r="II256" s="78"/>
      <c r="IJ256" s="78"/>
      <c r="IK256" s="78"/>
      <c r="IL256" s="78"/>
      <c r="IM256" s="78"/>
      <c r="IN256" s="78"/>
      <c r="IO256" s="78"/>
      <c r="IP256" s="78"/>
      <c r="IQ256" s="78"/>
      <c r="IR256" s="78"/>
      <c r="IS256" s="78"/>
      <c r="IT256" s="78"/>
      <c r="IU256" s="78"/>
      <c r="IV256" s="78"/>
    </row>
    <row r="257" spans="1:256" ht="14.25">
      <c r="A257" s="41" t="s">
        <v>262</v>
      </c>
      <c r="B257" s="79">
        <f>SUM(B256)</f>
        <v>0</v>
      </c>
      <c r="C257" s="79">
        <f>SUM(C256)</f>
        <v>0</v>
      </c>
      <c r="D257" s="43">
        <f>C257/B257</f>
        <v>0</v>
      </c>
      <c r="E257" s="79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  <c r="EK257" s="80"/>
      <c r="EL257" s="80"/>
      <c r="EM257" s="80"/>
      <c r="EN257" s="80"/>
      <c r="EO257" s="80"/>
      <c r="EP257" s="80"/>
      <c r="EQ257" s="80"/>
      <c r="ER257" s="80"/>
      <c r="ES257" s="80"/>
      <c r="ET257" s="80"/>
      <c r="EU257" s="80"/>
      <c r="EV257" s="80"/>
      <c r="EW257" s="80"/>
      <c r="EX257" s="80"/>
      <c r="EY257" s="80"/>
      <c r="EZ257" s="80"/>
      <c r="FA257" s="80"/>
      <c r="FB257" s="80"/>
      <c r="FC257" s="80"/>
      <c r="FD257" s="80"/>
      <c r="FE257" s="80"/>
      <c r="FF257" s="80"/>
      <c r="FG257" s="80"/>
      <c r="FH257" s="80"/>
      <c r="FI257" s="80"/>
      <c r="FJ257" s="80"/>
      <c r="FK257" s="80"/>
      <c r="FL257" s="80"/>
      <c r="FM257" s="80"/>
      <c r="FN257" s="80"/>
      <c r="FO257" s="80"/>
      <c r="FP257" s="80"/>
      <c r="FQ257" s="80"/>
      <c r="FR257" s="80"/>
      <c r="FS257" s="80"/>
      <c r="FT257" s="80"/>
      <c r="FU257" s="80"/>
      <c r="FV257" s="80"/>
      <c r="FW257" s="80"/>
      <c r="FX257" s="80"/>
      <c r="FY257" s="80"/>
      <c r="FZ257" s="80"/>
      <c r="GA257" s="80"/>
      <c r="GB257" s="80"/>
      <c r="GC257" s="80"/>
      <c r="GD257" s="80"/>
      <c r="GE257" s="80"/>
      <c r="GF257" s="80"/>
      <c r="GG257" s="80"/>
      <c r="GH257" s="80"/>
      <c r="GI257" s="80"/>
      <c r="GJ257" s="80"/>
      <c r="GK257" s="80"/>
      <c r="GL257" s="80"/>
      <c r="GM257" s="80"/>
      <c r="GN257" s="80"/>
      <c r="GO257" s="80"/>
      <c r="GP257" s="80"/>
      <c r="GQ257" s="80"/>
      <c r="GR257" s="80"/>
      <c r="GS257" s="80"/>
      <c r="GT257" s="80"/>
      <c r="GU257" s="80"/>
      <c r="GV257" s="80"/>
      <c r="GW257" s="80"/>
      <c r="GX257" s="80"/>
      <c r="GY257" s="80"/>
      <c r="GZ257" s="80"/>
      <c r="HA257" s="80"/>
      <c r="HB257" s="80"/>
      <c r="HC257" s="80"/>
      <c r="HD257" s="80"/>
      <c r="HE257" s="80"/>
      <c r="HF257" s="80"/>
      <c r="HG257" s="80"/>
      <c r="HH257" s="80"/>
      <c r="HI257" s="80"/>
      <c r="HJ257" s="80"/>
      <c r="HK257" s="80"/>
      <c r="HL257" s="80"/>
      <c r="HM257" s="80"/>
      <c r="HN257" s="80"/>
      <c r="HO257" s="80"/>
      <c r="HP257" s="80"/>
      <c r="HQ257" s="80"/>
      <c r="HR257" s="80"/>
      <c r="HS257" s="80"/>
      <c r="HT257" s="80"/>
      <c r="HU257" s="80"/>
      <c r="HV257" s="80"/>
      <c r="HW257" s="80"/>
      <c r="HX257" s="80"/>
      <c r="HY257" s="80"/>
      <c r="HZ257" s="80"/>
      <c r="IA257" s="80"/>
      <c r="IB257" s="80"/>
      <c r="IC257" s="80"/>
      <c r="ID257" s="80"/>
      <c r="IE257" s="80"/>
      <c r="IF257" s="80"/>
      <c r="IG257" s="80"/>
      <c r="IH257" s="80"/>
      <c r="II257" s="80"/>
      <c r="IJ257" s="80"/>
      <c r="IK257" s="80"/>
      <c r="IL257" s="80"/>
      <c r="IM257" s="80"/>
      <c r="IN257" s="80"/>
      <c r="IO257" s="80"/>
      <c r="IP257" s="80"/>
      <c r="IQ257" s="80"/>
      <c r="IR257" s="80"/>
      <c r="IS257" s="80"/>
      <c r="IT257" s="80"/>
      <c r="IU257" s="80"/>
      <c r="IV257" s="80"/>
    </row>
    <row r="258" spans="1:256" ht="14.25">
      <c r="A258" s="49" t="s">
        <v>263</v>
      </c>
      <c r="B258" s="50">
        <f>SUM(B261:B265)</f>
        <v>0</v>
      </c>
      <c r="C258" s="50">
        <f>SUM(C259)</f>
        <v>0</v>
      </c>
      <c r="D258" s="43">
        <f>C258/B258</f>
        <v>0</v>
      </c>
      <c r="E258" s="5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4.25">
      <c r="A259" s="47" t="s">
        <v>264</v>
      </c>
      <c r="B259" s="48">
        <f>SUM(B261:B265)</f>
        <v>0</v>
      </c>
      <c r="C259" s="48">
        <f>SUM(C261:C265)</f>
        <v>0</v>
      </c>
      <c r="D259" s="43">
        <f>C259/B259</f>
        <v>0</v>
      </c>
      <c r="E259" s="4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4.25">
      <c r="A260" s="47" t="s">
        <v>265</v>
      </c>
      <c r="B260" s="48"/>
      <c r="C260" s="48"/>
      <c r="D260" s="48"/>
      <c r="E260" s="4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26.25">
      <c r="A261" s="47" t="s">
        <v>266</v>
      </c>
      <c r="B261" s="48">
        <v>353041</v>
      </c>
      <c r="C261" s="48">
        <v>260160</v>
      </c>
      <c r="D261" s="43">
        <f>C261/B261</f>
        <v>0</v>
      </c>
      <c r="E261" s="4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6.5" customHeight="1">
      <c r="A262" s="47" t="s">
        <v>267</v>
      </c>
      <c r="B262" s="73">
        <v>41244</v>
      </c>
      <c r="C262" s="73">
        <v>20730</v>
      </c>
      <c r="D262" s="43">
        <f>C262/B262</f>
        <v>0</v>
      </c>
      <c r="E262" s="7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4.25">
      <c r="A263" s="47" t="s">
        <v>268</v>
      </c>
      <c r="B263" s="73">
        <v>73341</v>
      </c>
      <c r="C263" s="73">
        <v>50530</v>
      </c>
      <c r="D263" s="43">
        <f>C263/B263</f>
        <v>0</v>
      </c>
      <c r="E263" s="7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6.5" customHeight="1">
      <c r="A264" s="47" t="s">
        <v>269</v>
      </c>
      <c r="B264" s="73">
        <v>9885</v>
      </c>
      <c r="C264" s="73">
        <v>6880</v>
      </c>
      <c r="D264" s="43">
        <f>C264/B264</f>
        <v>0</v>
      </c>
      <c r="E264" s="7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4.25">
      <c r="A265" s="47" t="s">
        <v>270</v>
      </c>
      <c r="B265" s="73">
        <v>210612</v>
      </c>
      <c r="C265" s="73">
        <v>141700</v>
      </c>
      <c r="D265" s="43">
        <f>C265/B265</f>
        <v>0</v>
      </c>
      <c r="E265" s="7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4.25">
      <c r="A266" s="49" t="s">
        <v>271</v>
      </c>
      <c r="B266" s="72">
        <f>SUM(B267)</f>
        <v>0</v>
      </c>
      <c r="C266" s="72">
        <f>SUM(C267)</f>
        <v>0</v>
      </c>
      <c r="D266" s="43"/>
      <c r="E266" s="7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4.25">
      <c r="A267" s="47" t="s">
        <v>272</v>
      </c>
      <c r="B267" s="73">
        <v>0</v>
      </c>
      <c r="C267" s="73">
        <v>0</v>
      </c>
      <c r="D267" s="43"/>
      <c r="E267" s="7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8.75" customHeight="1">
      <c r="A268" s="21" t="s">
        <v>273</v>
      </c>
      <c r="B268" s="77">
        <f>SUM(B270,B277)</f>
        <v>0</v>
      </c>
      <c r="C268" s="77">
        <f>SUM(C270,C277)</f>
        <v>0</v>
      </c>
      <c r="D268" s="44">
        <f aca="true" t="shared" si="14" ref="D268:D296">C268/B268</f>
        <v>0</v>
      </c>
      <c r="E268" s="22">
        <f>C268/60618</f>
        <v>0</v>
      </c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  <c r="IV268" s="45"/>
    </row>
    <row r="269" spans="1:256" ht="14.25">
      <c r="A269" s="47" t="s">
        <v>274</v>
      </c>
      <c r="B269" s="73">
        <f>SUM(B271,B278)</f>
        <v>0</v>
      </c>
      <c r="C269" s="73">
        <f>SUM(C270,C277)</f>
        <v>0</v>
      </c>
      <c r="D269" s="43">
        <f t="shared" si="14"/>
        <v>0</v>
      </c>
      <c r="E269" s="7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4.25">
      <c r="A270" s="49" t="s">
        <v>275</v>
      </c>
      <c r="B270" s="72">
        <f>SUM(B271)</f>
        <v>0</v>
      </c>
      <c r="C270" s="72">
        <f>SUM(C271)</f>
        <v>0</v>
      </c>
      <c r="D270" s="43">
        <f t="shared" si="14"/>
        <v>0</v>
      </c>
      <c r="E270" s="7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4.25">
      <c r="A271" s="47" t="s">
        <v>276</v>
      </c>
      <c r="B271" s="73">
        <f>SUM(B272:B276)</f>
        <v>0</v>
      </c>
      <c r="C271" s="73">
        <f>SUM(C272:C276)</f>
        <v>0</v>
      </c>
      <c r="D271" s="43">
        <f t="shared" si="14"/>
        <v>0</v>
      </c>
      <c r="E271" s="7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26.25">
      <c r="A272" s="47" t="s">
        <v>277</v>
      </c>
      <c r="B272" s="73">
        <v>502793</v>
      </c>
      <c r="C272" s="73">
        <v>495210</v>
      </c>
      <c r="D272" s="43">
        <f t="shared" si="14"/>
        <v>0</v>
      </c>
      <c r="E272" s="7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7.25" customHeight="1">
      <c r="A273" s="47" t="s">
        <v>278</v>
      </c>
      <c r="B273" s="73">
        <v>30700</v>
      </c>
      <c r="C273" s="73">
        <v>42737</v>
      </c>
      <c r="D273" s="43">
        <f t="shared" si="14"/>
        <v>0</v>
      </c>
      <c r="E273" s="7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4.25">
      <c r="A274" s="47" t="s">
        <v>279</v>
      </c>
      <c r="B274" s="73">
        <v>101039</v>
      </c>
      <c r="C274" s="73">
        <v>97178</v>
      </c>
      <c r="D274" s="43">
        <f t="shared" si="14"/>
        <v>0</v>
      </c>
      <c r="E274" s="7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5.75" customHeight="1">
      <c r="A275" s="47" t="s">
        <v>280</v>
      </c>
      <c r="B275" s="73">
        <v>13786</v>
      </c>
      <c r="C275" s="73">
        <v>13232</v>
      </c>
      <c r="D275" s="43">
        <f t="shared" si="14"/>
        <v>0</v>
      </c>
      <c r="E275" s="7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4.25">
      <c r="A276" s="47" t="s">
        <v>281</v>
      </c>
      <c r="B276" s="73">
        <v>31109</v>
      </c>
      <c r="C276" s="73">
        <v>45873</v>
      </c>
      <c r="D276" s="43">
        <f t="shared" si="14"/>
        <v>0</v>
      </c>
      <c r="E276" s="7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4.25">
      <c r="A277" s="49" t="s">
        <v>282</v>
      </c>
      <c r="B277" s="72">
        <f>SUM(B278)</f>
        <v>0</v>
      </c>
      <c r="C277" s="72">
        <f>SUM(C278)</f>
        <v>0</v>
      </c>
      <c r="D277" s="43">
        <f t="shared" si="14"/>
        <v>0</v>
      </c>
      <c r="E277" s="7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4.25">
      <c r="A278" s="47" t="s">
        <v>283</v>
      </c>
      <c r="B278" s="73">
        <v>38460</v>
      </c>
      <c r="C278" s="73">
        <v>0</v>
      </c>
      <c r="D278" s="43">
        <f t="shared" si="14"/>
        <v>0</v>
      </c>
      <c r="E278" s="7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27">
      <c r="A279" s="21" t="s">
        <v>284</v>
      </c>
      <c r="B279" s="77">
        <f>SUM(B283,B286,B289,B292,B295,B304,B308,B312)</f>
        <v>0</v>
      </c>
      <c r="C279" s="77">
        <f>SUM(C283,C289,C292,C295,C304,C308,C312)</f>
        <v>0</v>
      </c>
      <c r="D279" s="44">
        <f t="shared" si="14"/>
        <v>0</v>
      </c>
      <c r="E279" s="22">
        <f>C279/60618</f>
        <v>0</v>
      </c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  <c r="IV279" s="45"/>
    </row>
    <row r="280" spans="1:256" ht="14.25">
      <c r="A280" s="47" t="s">
        <v>285</v>
      </c>
      <c r="B280" s="73">
        <f>SUM(B290,B293,B295,B305,B309,B313)</f>
        <v>0</v>
      </c>
      <c r="C280" s="73">
        <v>2130865</v>
      </c>
      <c r="D280" s="43">
        <f t="shared" si="14"/>
        <v>0</v>
      </c>
      <c r="E280" s="7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4.25">
      <c r="A281" s="47" t="s">
        <v>286</v>
      </c>
      <c r="B281" s="73">
        <v>71742</v>
      </c>
      <c r="C281" s="73">
        <v>60850</v>
      </c>
      <c r="D281" s="43">
        <f t="shared" si="14"/>
        <v>0</v>
      </c>
      <c r="E281" s="7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4.25">
      <c r="A282" s="47" t="s">
        <v>287</v>
      </c>
      <c r="B282" s="73">
        <f>SUM(B284,B287,B306,B310,B315)</f>
        <v>0</v>
      </c>
      <c r="C282" s="73">
        <f>SUM(C306,C284,C310,C315)</f>
        <v>0</v>
      </c>
      <c r="D282" s="43">
        <f t="shared" si="14"/>
        <v>0</v>
      </c>
      <c r="E282" s="7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4.25">
      <c r="A283" s="49" t="s">
        <v>288</v>
      </c>
      <c r="B283" s="72">
        <f>SUM(B284)</f>
        <v>0</v>
      </c>
      <c r="C283" s="72">
        <f>SUM(C284)</f>
        <v>0</v>
      </c>
      <c r="D283" s="43">
        <f t="shared" si="14"/>
        <v>0</v>
      </c>
      <c r="E283" s="7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4.25">
      <c r="A284" s="47" t="s">
        <v>289</v>
      </c>
      <c r="B284" s="73">
        <f>SUM(B285)</f>
        <v>0</v>
      </c>
      <c r="C284" s="73">
        <f>SUM(C285)</f>
        <v>0</v>
      </c>
      <c r="D284" s="43">
        <f t="shared" si="14"/>
        <v>0</v>
      </c>
      <c r="E284" s="7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26.25">
      <c r="A285" s="47" t="s">
        <v>290</v>
      </c>
      <c r="B285" s="73">
        <v>91400</v>
      </c>
      <c r="C285" s="73">
        <v>301000</v>
      </c>
      <c r="D285" s="43">
        <f t="shared" si="14"/>
        <v>0</v>
      </c>
      <c r="E285" s="7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6.5" customHeight="1">
      <c r="A286" s="49" t="s">
        <v>291</v>
      </c>
      <c r="B286" s="72">
        <f>SUM(B287)</f>
        <v>0</v>
      </c>
      <c r="C286" s="72">
        <f>SUM(C287)</f>
        <v>0</v>
      </c>
      <c r="D286" s="43">
        <f t="shared" si="14"/>
        <v>0</v>
      </c>
      <c r="E286" s="7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4.25">
      <c r="A287" s="47" t="s">
        <v>292</v>
      </c>
      <c r="B287" s="73">
        <f>SUM(B288)</f>
        <v>0</v>
      </c>
      <c r="C287" s="73">
        <f>SUM(C288)</f>
        <v>0</v>
      </c>
      <c r="D287" s="43">
        <f t="shared" si="14"/>
        <v>0</v>
      </c>
      <c r="E287" s="7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26.25">
      <c r="A288" s="47" t="s">
        <v>293</v>
      </c>
      <c r="B288" s="73">
        <v>371100</v>
      </c>
      <c r="C288" s="73">
        <v>0</v>
      </c>
      <c r="D288" s="43">
        <f t="shared" si="14"/>
        <v>0</v>
      </c>
      <c r="E288" s="7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7.25" customHeight="1">
      <c r="A289" s="49" t="s">
        <v>294</v>
      </c>
      <c r="B289" s="72">
        <f>SUM(B290)</f>
        <v>0</v>
      </c>
      <c r="C289" s="72">
        <f>SUM(C290)</f>
        <v>0</v>
      </c>
      <c r="D289" s="43">
        <f t="shared" si="14"/>
        <v>0</v>
      </c>
      <c r="E289" s="7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4.25">
      <c r="A290" s="47" t="s">
        <v>295</v>
      </c>
      <c r="B290" s="73">
        <v>244300</v>
      </c>
      <c r="C290" s="73">
        <v>254000</v>
      </c>
      <c r="D290" s="43">
        <f t="shared" si="14"/>
        <v>0</v>
      </c>
      <c r="E290" s="7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4.25">
      <c r="A291" s="47" t="s">
        <v>296</v>
      </c>
      <c r="B291" s="73">
        <v>8100</v>
      </c>
      <c r="C291" s="73">
        <v>9700</v>
      </c>
      <c r="D291" s="43">
        <f t="shared" si="14"/>
        <v>0</v>
      </c>
      <c r="E291" s="7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26.25">
      <c r="A292" s="49" t="s">
        <v>297</v>
      </c>
      <c r="B292" s="72">
        <f>SUM(B293)</f>
        <v>0</v>
      </c>
      <c r="C292" s="72">
        <f>SUM(C293)</f>
        <v>0</v>
      </c>
      <c r="D292" s="43">
        <f t="shared" si="14"/>
        <v>0</v>
      </c>
      <c r="E292" s="7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4.25">
      <c r="A293" s="47" t="s">
        <v>298</v>
      </c>
      <c r="B293" s="73">
        <v>225819</v>
      </c>
      <c r="C293" s="73">
        <v>241738</v>
      </c>
      <c r="D293" s="43">
        <f t="shared" si="14"/>
        <v>0</v>
      </c>
      <c r="E293" s="7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4.25">
      <c r="A294" s="47" t="s">
        <v>299</v>
      </c>
      <c r="B294" s="73">
        <v>29046</v>
      </c>
      <c r="C294" s="73">
        <v>15738</v>
      </c>
      <c r="D294" s="43">
        <f t="shared" si="14"/>
        <v>0</v>
      </c>
      <c r="E294" s="7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4.25">
      <c r="A295" s="49" t="s">
        <v>300</v>
      </c>
      <c r="B295" s="72">
        <f>SUM(B296)</f>
        <v>0</v>
      </c>
      <c r="C295" s="72">
        <f>SUM(C296)</f>
        <v>0</v>
      </c>
      <c r="D295" s="43">
        <f t="shared" si="14"/>
        <v>0</v>
      </c>
      <c r="E295" s="7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4.25">
      <c r="A296" s="47" t="s">
        <v>301</v>
      </c>
      <c r="B296" s="73">
        <f>SUM(B298:B303)</f>
        <v>0</v>
      </c>
      <c r="C296" s="73">
        <f>SUM(C298:C303)</f>
        <v>0</v>
      </c>
      <c r="D296" s="43">
        <f t="shared" si="14"/>
        <v>0</v>
      </c>
      <c r="E296" s="7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4.25">
      <c r="A297" s="47" t="s">
        <v>302</v>
      </c>
      <c r="B297" s="73"/>
      <c r="C297" s="73"/>
      <c r="D297" s="73"/>
      <c r="E297" s="7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26.25">
      <c r="A298" s="47" t="s">
        <v>303</v>
      </c>
      <c r="B298" s="73">
        <v>63000</v>
      </c>
      <c r="C298" s="73">
        <v>64260</v>
      </c>
      <c r="D298" s="43">
        <f aca="true" t="shared" si="15" ref="D298:D316">C298/B298</f>
        <v>0</v>
      </c>
      <c r="E298" s="7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6.5" customHeight="1">
      <c r="A299" s="47" t="s">
        <v>304</v>
      </c>
      <c r="B299" s="73">
        <v>4500</v>
      </c>
      <c r="C299" s="73">
        <v>4590</v>
      </c>
      <c r="D299" s="43">
        <f t="shared" si="15"/>
        <v>0</v>
      </c>
      <c r="E299" s="7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4.25">
      <c r="A300" s="47" t="s">
        <v>305</v>
      </c>
      <c r="B300" s="73">
        <v>13000</v>
      </c>
      <c r="C300" s="73">
        <v>13260</v>
      </c>
      <c r="D300" s="43">
        <f t="shared" si="15"/>
        <v>0</v>
      </c>
      <c r="E300" s="7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 customHeight="1">
      <c r="A301" s="47" t="s">
        <v>306</v>
      </c>
      <c r="B301" s="73">
        <v>2000</v>
      </c>
      <c r="C301" s="73">
        <v>2040</v>
      </c>
      <c r="D301" s="43">
        <f t="shared" si="15"/>
        <v>0</v>
      </c>
      <c r="E301" s="7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30" customHeight="1">
      <c r="A302" s="47" t="s">
        <v>307</v>
      </c>
      <c r="B302" s="73">
        <v>700</v>
      </c>
      <c r="C302" s="73">
        <v>714</v>
      </c>
      <c r="D302" s="43">
        <f t="shared" si="15"/>
        <v>0</v>
      </c>
      <c r="E302" s="7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4.25">
      <c r="A303" s="47" t="s">
        <v>308</v>
      </c>
      <c r="B303" s="73">
        <v>46800</v>
      </c>
      <c r="C303" s="73">
        <v>37136</v>
      </c>
      <c r="D303" s="43">
        <f t="shared" si="15"/>
        <v>0</v>
      </c>
      <c r="E303" s="7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5.75" customHeight="1">
      <c r="A304" s="49" t="s">
        <v>309</v>
      </c>
      <c r="B304" s="72">
        <f>SUM(B305:B306)</f>
        <v>0</v>
      </c>
      <c r="C304" s="72">
        <f>SUM(C305:C306)</f>
        <v>0</v>
      </c>
      <c r="D304" s="43">
        <f t="shared" si="15"/>
        <v>0</v>
      </c>
      <c r="E304" s="7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4.25">
      <c r="A305" s="47" t="s">
        <v>310</v>
      </c>
      <c r="B305" s="73">
        <v>800000</v>
      </c>
      <c r="C305" s="73">
        <v>1130968</v>
      </c>
      <c r="D305" s="43">
        <f t="shared" si="15"/>
        <v>0</v>
      </c>
      <c r="E305" s="7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4.25">
      <c r="A306" s="47" t="s">
        <v>311</v>
      </c>
      <c r="B306" s="73">
        <f>SUM(B307)</f>
        <v>0</v>
      </c>
      <c r="C306" s="73">
        <f>SUM(C307)</f>
        <v>0</v>
      </c>
      <c r="D306" s="43">
        <f t="shared" si="15"/>
        <v>0</v>
      </c>
      <c r="E306" s="7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26.25">
      <c r="A307" s="47" t="s">
        <v>312</v>
      </c>
      <c r="B307" s="73">
        <v>16700</v>
      </c>
      <c r="C307" s="73">
        <v>81220</v>
      </c>
      <c r="D307" s="43">
        <f t="shared" si="15"/>
        <v>0</v>
      </c>
      <c r="E307" s="7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6.5" customHeight="1">
      <c r="A308" s="49" t="s">
        <v>313</v>
      </c>
      <c r="B308" s="72">
        <f>SUM(B309:B310)</f>
        <v>0</v>
      </c>
      <c r="C308" s="72">
        <f>SUM(C309:C310)</f>
        <v>0</v>
      </c>
      <c r="D308" s="43">
        <f t="shared" si="15"/>
        <v>0</v>
      </c>
      <c r="E308" s="7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7.25" customHeight="1">
      <c r="A309" s="47" t="s">
        <v>314</v>
      </c>
      <c r="B309" s="73">
        <v>60000</v>
      </c>
      <c r="C309" s="73">
        <v>48000</v>
      </c>
      <c r="D309" s="43">
        <f t="shared" si="15"/>
        <v>0</v>
      </c>
      <c r="E309" s="7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4.25">
      <c r="A310" s="47" t="s">
        <v>315</v>
      </c>
      <c r="B310" s="73">
        <f>SUM(B311)</f>
        <v>0</v>
      </c>
      <c r="C310" s="73">
        <f>SUM(C311)</f>
        <v>0</v>
      </c>
      <c r="D310" s="55">
        <f t="shared" si="15"/>
        <v>0</v>
      </c>
      <c r="E310" s="7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26.25">
      <c r="A311" s="47" t="s">
        <v>316</v>
      </c>
      <c r="B311" s="73">
        <v>1000</v>
      </c>
      <c r="C311" s="73">
        <v>157000</v>
      </c>
      <c r="D311" s="55">
        <f t="shared" si="15"/>
        <v>0</v>
      </c>
      <c r="E311" s="7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4.25">
      <c r="A312" s="49" t="s">
        <v>317</v>
      </c>
      <c r="B312" s="72">
        <f>SUM(B313:B315)</f>
        <v>0</v>
      </c>
      <c r="C312" s="72">
        <f>SUM(C313,C315)</f>
        <v>0</v>
      </c>
      <c r="D312" s="43">
        <f t="shared" si="15"/>
        <v>0</v>
      </c>
      <c r="E312" s="7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4.25">
      <c r="A313" s="47" t="s">
        <v>318</v>
      </c>
      <c r="B313" s="73">
        <v>298747</v>
      </c>
      <c r="C313" s="73">
        <v>334159</v>
      </c>
      <c r="D313" s="43">
        <f t="shared" si="15"/>
        <v>0</v>
      </c>
      <c r="E313" s="7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4.25">
      <c r="A314" s="47" t="s">
        <v>319</v>
      </c>
      <c r="B314" s="73">
        <v>34996</v>
      </c>
      <c r="C314" s="73">
        <v>35412</v>
      </c>
      <c r="D314" s="43">
        <f t="shared" si="15"/>
        <v>0</v>
      </c>
      <c r="E314" s="7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4.25">
      <c r="A315" s="47" t="s">
        <v>320</v>
      </c>
      <c r="B315" s="73">
        <f>SUM(B316)</f>
        <v>0</v>
      </c>
      <c r="C315" s="73">
        <f>SUM(C316:C317)</f>
        <v>0</v>
      </c>
      <c r="D315" s="43">
        <f t="shared" si="15"/>
        <v>0</v>
      </c>
      <c r="E315" s="7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26.25">
      <c r="A316" s="47" t="s">
        <v>321</v>
      </c>
      <c r="B316" s="73">
        <v>30000</v>
      </c>
      <c r="C316" s="73">
        <v>0</v>
      </c>
      <c r="D316" s="43">
        <f t="shared" si="15"/>
        <v>0</v>
      </c>
      <c r="E316" s="7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31.5" customHeight="1">
      <c r="A317" s="47" t="s">
        <v>322</v>
      </c>
      <c r="B317" s="73">
        <v>0</v>
      </c>
      <c r="C317" s="73">
        <v>50000</v>
      </c>
      <c r="D317" s="43"/>
      <c r="E317" s="7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27">
      <c r="A318" s="21" t="s">
        <v>323</v>
      </c>
      <c r="B318" s="77">
        <f>SUM(B322,B324,B331,B334)</f>
        <v>0</v>
      </c>
      <c r="C318" s="77">
        <f>SUM(C322,C324,C331,C334)</f>
        <v>0</v>
      </c>
      <c r="D318" s="44">
        <f aca="true" t="shared" si="16" ref="D318:D329">C318/B318</f>
        <v>0</v>
      </c>
      <c r="E318" s="22">
        <f>C318/60618</f>
        <v>0</v>
      </c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  <c r="IV318" s="45"/>
    </row>
    <row r="319" spans="1:256" ht="14.25">
      <c r="A319" s="47" t="s">
        <v>324</v>
      </c>
      <c r="B319" s="73">
        <f>SUM(B323,B325,B332,B335)</f>
        <v>0</v>
      </c>
      <c r="C319" s="73">
        <f>SUM(C323,C325,C332,C335)</f>
        <v>0</v>
      </c>
      <c r="D319" s="43">
        <f t="shared" si="16"/>
        <v>0</v>
      </c>
      <c r="E319" s="7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4.25">
      <c r="A320" s="47" t="s">
        <v>325</v>
      </c>
      <c r="B320" s="73">
        <v>200722</v>
      </c>
      <c r="C320" s="73">
        <v>174442</v>
      </c>
      <c r="D320" s="43">
        <f t="shared" si="16"/>
        <v>0</v>
      </c>
      <c r="E320" s="7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4.25">
      <c r="A321" s="47" t="s">
        <v>326</v>
      </c>
      <c r="B321" s="73">
        <f>SUM(B328)</f>
        <v>0</v>
      </c>
      <c r="C321" s="73">
        <f>SUM(C328,C336)</f>
        <v>0</v>
      </c>
      <c r="D321" s="43">
        <f t="shared" si="16"/>
        <v>0</v>
      </c>
      <c r="E321" s="7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4.25">
      <c r="A322" s="49" t="s">
        <v>327</v>
      </c>
      <c r="B322" s="72">
        <f>SUM(B323)</f>
        <v>0</v>
      </c>
      <c r="C322" s="72">
        <f>SUM(C323)</f>
        <v>0</v>
      </c>
      <c r="D322" s="43">
        <f t="shared" si="16"/>
        <v>0</v>
      </c>
      <c r="E322" s="72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56"/>
      <c r="ED322" s="56"/>
      <c r="EE322" s="56"/>
      <c r="EF322" s="56"/>
      <c r="EG322" s="56"/>
      <c r="EH322" s="56"/>
      <c r="EI322" s="56"/>
      <c r="EJ322" s="56"/>
      <c r="EK322" s="56"/>
      <c r="EL322" s="56"/>
      <c r="EM322" s="56"/>
      <c r="EN322" s="56"/>
      <c r="EO322" s="56"/>
      <c r="EP322" s="56"/>
      <c r="EQ322" s="56"/>
      <c r="ER322" s="56"/>
      <c r="ES322" s="56"/>
      <c r="ET322" s="56"/>
      <c r="EU322" s="56"/>
      <c r="EV322" s="56"/>
      <c r="EW322" s="56"/>
      <c r="EX322" s="56"/>
      <c r="EY322" s="56"/>
      <c r="EZ322" s="56"/>
      <c r="FA322" s="56"/>
      <c r="FB322" s="56"/>
      <c r="FC322" s="56"/>
      <c r="FD322" s="56"/>
      <c r="FE322" s="56"/>
      <c r="FF322" s="56"/>
      <c r="FG322" s="56"/>
      <c r="FH322" s="56"/>
      <c r="FI322" s="56"/>
      <c r="FJ322" s="56"/>
      <c r="FK322" s="56"/>
      <c r="FL322" s="56"/>
      <c r="FM322" s="56"/>
      <c r="FN322" s="56"/>
      <c r="FO322" s="56"/>
      <c r="FP322" s="56"/>
      <c r="FQ322" s="56"/>
      <c r="FR322" s="56"/>
      <c r="FS322" s="56"/>
      <c r="FT322" s="56"/>
      <c r="FU322" s="56"/>
      <c r="FV322" s="56"/>
      <c r="FW322" s="56"/>
      <c r="FX322" s="56"/>
      <c r="FY322" s="56"/>
      <c r="FZ322" s="56"/>
      <c r="GA322" s="56"/>
      <c r="GB322" s="56"/>
      <c r="GC322" s="56"/>
      <c r="GD322" s="56"/>
      <c r="GE322" s="56"/>
      <c r="GF322" s="56"/>
      <c r="GG322" s="56"/>
      <c r="GH322" s="56"/>
      <c r="GI322" s="56"/>
      <c r="GJ322" s="56"/>
      <c r="GK322" s="56"/>
      <c r="GL322" s="56"/>
      <c r="GM322" s="56"/>
      <c r="GN322" s="56"/>
      <c r="GO322" s="56"/>
      <c r="GP322" s="56"/>
      <c r="GQ322" s="56"/>
      <c r="GR322" s="56"/>
      <c r="GS322" s="56"/>
      <c r="GT322" s="56"/>
      <c r="GU322" s="56"/>
      <c r="GV322" s="56"/>
      <c r="GW322" s="56"/>
      <c r="GX322" s="56"/>
      <c r="GY322" s="56"/>
      <c r="GZ322" s="56"/>
      <c r="HA322" s="56"/>
      <c r="HB322" s="56"/>
      <c r="HC322" s="56"/>
      <c r="HD322" s="56"/>
      <c r="HE322" s="56"/>
      <c r="HF322" s="56"/>
      <c r="HG322" s="56"/>
      <c r="HH322" s="56"/>
      <c r="HI322" s="56"/>
      <c r="HJ322" s="56"/>
      <c r="HK322" s="56"/>
      <c r="HL322" s="56"/>
      <c r="HM322" s="56"/>
      <c r="HN322" s="56"/>
      <c r="HO322" s="56"/>
      <c r="HP322" s="56"/>
      <c r="HQ322" s="56"/>
      <c r="HR322" s="56"/>
      <c r="HS322" s="56"/>
      <c r="HT322" s="56"/>
      <c r="HU322" s="56"/>
      <c r="HV322" s="56"/>
      <c r="HW322" s="56"/>
      <c r="HX322" s="56"/>
      <c r="HY322" s="56"/>
      <c r="HZ322" s="56"/>
      <c r="IA322" s="56"/>
      <c r="IB322" s="56"/>
      <c r="IC322" s="56"/>
      <c r="ID322" s="56"/>
      <c r="IE322" s="56"/>
      <c r="IF322" s="56"/>
      <c r="IG322" s="56"/>
      <c r="IH322" s="56"/>
      <c r="II322" s="56"/>
      <c r="IJ322" s="56"/>
      <c r="IK322" s="56"/>
      <c r="IL322" s="56"/>
      <c r="IM322" s="56"/>
      <c r="IN322" s="56"/>
      <c r="IO322" s="56"/>
      <c r="IP322" s="56"/>
      <c r="IQ322" s="56"/>
      <c r="IR322" s="56"/>
      <c r="IS322" s="56"/>
      <c r="IT322" s="56"/>
      <c r="IU322" s="56"/>
      <c r="IV322" s="56"/>
    </row>
    <row r="323" spans="1:256" ht="45" customHeight="1">
      <c r="A323" s="47" t="s">
        <v>328</v>
      </c>
      <c r="B323" s="73">
        <v>17000</v>
      </c>
      <c r="C323" s="73">
        <v>20000</v>
      </c>
      <c r="D323" s="43">
        <f t="shared" si="16"/>
        <v>0</v>
      </c>
      <c r="E323" s="7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26.25">
      <c r="A324" s="49" t="s">
        <v>329</v>
      </c>
      <c r="B324" s="72">
        <f>SUM(B325,B328)</f>
        <v>0</v>
      </c>
      <c r="C324" s="72">
        <f>SUM(C325,C328)</f>
        <v>0</v>
      </c>
      <c r="D324" s="43">
        <f t="shared" si="16"/>
        <v>0</v>
      </c>
      <c r="E324" s="7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4.25">
      <c r="A325" s="47" t="s">
        <v>330</v>
      </c>
      <c r="B325" s="74">
        <v>779877</v>
      </c>
      <c r="C325" s="73">
        <f>SUM(C326:C327)</f>
        <v>0</v>
      </c>
      <c r="D325" s="43">
        <f t="shared" si="16"/>
        <v>0</v>
      </c>
      <c r="E325" s="7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4.25">
      <c r="A326" s="81" t="s">
        <v>331</v>
      </c>
      <c r="B326" s="67">
        <v>200722</v>
      </c>
      <c r="C326" s="65">
        <v>174442</v>
      </c>
      <c r="D326" s="43">
        <f t="shared" si="16"/>
        <v>0</v>
      </c>
      <c r="E326" s="7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30.75" customHeight="1">
      <c r="A327" s="47" t="s">
        <v>332</v>
      </c>
      <c r="B327" s="76">
        <v>600000</v>
      </c>
      <c r="C327" s="73">
        <v>614000</v>
      </c>
      <c r="D327" s="43">
        <f t="shared" si="16"/>
        <v>0</v>
      </c>
      <c r="E327" s="7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4.25">
      <c r="A328" s="47" t="s">
        <v>333</v>
      </c>
      <c r="B328" s="73">
        <f>SUM(B329:B330)</f>
        <v>0</v>
      </c>
      <c r="C328" s="73">
        <f>SUM(C329:C330)</f>
        <v>0</v>
      </c>
      <c r="D328" s="43">
        <f t="shared" si="16"/>
        <v>0</v>
      </c>
      <c r="E328" s="7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26.25">
      <c r="A329" s="47" t="s">
        <v>334</v>
      </c>
      <c r="B329" s="73">
        <v>119542</v>
      </c>
      <c r="C329" s="73">
        <v>240000</v>
      </c>
      <c r="D329" s="43">
        <f t="shared" si="16"/>
        <v>0</v>
      </c>
      <c r="E329" s="7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30" customHeight="1">
      <c r="A330" s="47" t="s">
        <v>335</v>
      </c>
      <c r="B330" s="73">
        <v>6000</v>
      </c>
      <c r="C330" s="73">
        <v>0</v>
      </c>
      <c r="D330" s="43"/>
      <c r="E330" s="7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4.25">
      <c r="A331" s="49" t="s">
        <v>336</v>
      </c>
      <c r="B331" s="72">
        <f>SUM(B332)</f>
        <v>0</v>
      </c>
      <c r="C331" s="72">
        <f>SUM(C332)</f>
        <v>0</v>
      </c>
      <c r="D331" s="43">
        <f aca="true" t="shared" si="17" ref="D331:D343">C331/B331</f>
        <v>0</v>
      </c>
      <c r="E331" s="7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4.25">
      <c r="A332" s="47" t="s">
        <v>337</v>
      </c>
      <c r="B332" s="73">
        <v>800500</v>
      </c>
      <c r="C332" s="73">
        <f>SUM(C333)</f>
        <v>0</v>
      </c>
      <c r="D332" s="43">
        <f t="shared" si="17"/>
        <v>0</v>
      </c>
      <c r="E332" s="7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26.25">
      <c r="A333" s="47" t="s">
        <v>338</v>
      </c>
      <c r="B333" s="73">
        <v>800000</v>
      </c>
      <c r="C333" s="73">
        <v>775000</v>
      </c>
      <c r="D333" s="43">
        <f t="shared" si="17"/>
        <v>0</v>
      </c>
      <c r="E333" s="7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4.25">
      <c r="A334" s="49" t="s">
        <v>339</v>
      </c>
      <c r="B334" s="72">
        <f>SUM(B335:B336)</f>
        <v>0</v>
      </c>
      <c r="C334" s="72">
        <f>SUM(C335:C336)</f>
        <v>0</v>
      </c>
      <c r="D334" s="43">
        <f t="shared" si="17"/>
        <v>0</v>
      </c>
      <c r="E334" s="7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4.25">
      <c r="A335" s="47" t="s">
        <v>340</v>
      </c>
      <c r="B335" s="73">
        <v>147000</v>
      </c>
      <c r="C335" s="73">
        <v>250000</v>
      </c>
      <c r="D335" s="43">
        <f t="shared" si="17"/>
        <v>0</v>
      </c>
      <c r="E335" s="7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26.25">
      <c r="A336" s="47" t="s">
        <v>341</v>
      </c>
      <c r="B336" s="73">
        <v>0</v>
      </c>
      <c r="C336" s="73">
        <v>10000</v>
      </c>
      <c r="D336" s="43"/>
      <c r="E336" s="7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4.25">
      <c r="A337" s="21" t="s">
        <v>342</v>
      </c>
      <c r="B337" s="77">
        <f>SUM(B341,B351,B356,B363)</f>
        <v>0</v>
      </c>
      <c r="C337" s="77">
        <v>970129</v>
      </c>
      <c r="D337" s="44">
        <f t="shared" si="17"/>
        <v>0</v>
      </c>
      <c r="E337" s="22">
        <f>C337/60618</f>
        <v>0</v>
      </c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  <c r="IV337" s="45"/>
    </row>
    <row r="338" spans="1:256" ht="14.25">
      <c r="A338" s="47" t="s">
        <v>343</v>
      </c>
      <c r="B338" s="73">
        <f>SUM(B342,B352,B357,B364)</f>
        <v>0</v>
      </c>
      <c r="C338" s="73">
        <v>946032</v>
      </c>
      <c r="D338" s="43">
        <f t="shared" si="17"/>
        <v>0</v>
      </c>
      <c r="E338" s="7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4.25">
      <c r="A339" s="47" t="s">
        <v>344</v>
      </c>
      <c r="B339" s="73">
        <v>73653</v>
      </c>
      <c r="C339" s="73">
        <v>55032</v>
      </c>
      <c r="D339" s="43">
        <f t="shared" si="17"/>
        <v>0</v>
      </c>
      <c r="E339" s="7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4.25">
      <c r="A340" s="47" t="s">
        <v>345</v>
      </c>
      <c r="B340" s="73">
        <f>SUM(B344,B360)</f>
        <v>0</v>
      </c>
      <c r="C340" s="73">
        <v>24097</v>
      </c>
      <c r="D340" s="43">
        <f t="shared" si="17"/>
        <v>0</v>
      </c>
      <c r="E340" s="7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4.25">
      <c r="A341" s="49" t="s">
        <v>346</v>
      </c>
      <c r="B341" s="72">
        <f>SUM(B342,B344)</f>
        <v>0</v>
      </c>
      <c r="C341" s="72">
        <f>SUM(C342,C344)</f>
        <v>0</v>
      </c>
      <c r="D341" s="43">
        <f t="shared" si="17"/>
        <v>0</v>
      </c>
      <c r="E341" s="7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4.25">
      <c r="A342" s="47" t="s">
        <v>347</v>
      </c>
      <c r="B342" s="73">
        <v>254585</v>
      </c>
      <c r="C342" s="73">
        <f>SUM(C346,C347,C350,C343)</f>
        <v>0</v>
      </c>
      <c r="D342" s="43">
        <f t="shared" si="17"/>
        <v>0</v>
      </c>
      <c r="E342" s="7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4.25">
      <c r="A343" s="47" t="s">
        <v>348</v>
      </c>
      <c r="B343" s="73">
        <v>26585</v>
      </c>
      <c r="C343" s="73">
        <v>34682</v>
      </c>
      <c r="D343" s="43">
        <f t="shared" si="17"/>
        <v>0</v>
      </c>
      <c r="E343" s="7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4.25">
      <c r="A344" s="47" t="s">
        <v>349</v>
      </c>
      <c r="B344" s="73">
        <f>SUM(B348)</f>
        <v>0</v>
      </c>
      <c r="C344" s="73">
        <f>SUM(C348)</f>
        <v>0</v>
      </c>
      <c r="D344" s="43">
        <f t="shared" si="17"/>
        <v>0</v>
      </c>
      <c r="E344" s="7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4.25">
      <c r="A345" s="47" t="s">
        <v>350</v>
      </c>
      <c r="B345" s="73">
        <v>24768</v>
      </c>
      <c r="C345" s="73"/>
      <c r="D345" s="43"/>
      <c r="E345" s="7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29.25" customHeight="1">
      <c r="A346" s="47" t="s">
        <v>351</v>
      </c>
      <c r="B346" s="73">
        <v>80000</v>
      </c>
      <c r="C346" s="73">
        <v>80000</v>
      </c>
      <c r="D346" s="43">
        <f>C346/B346</f>
        <v>0</v>
      </c>
      <c r="E346" s="7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41.25" customHeight="1">
      <c r="A347" s="47" t="s">
        <v>352</v>
      </c>
      <c r="B347" s="73">
        <v>147500</v>
      </c>
      <c r="C347" s="73">
        <v>145000</v>
      </c>
      <c r="D347" s="43">
        <f>C347/B347</f>
        <v>0</v>
      </c>
      <c r="E347" s="7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4.25">
      <c r="A348" s="47" t="s">
        <v>353</v>
      </c>
      <c r="B348" s="73">
        <f>SUM(B349)</f>
        <v>0</v>
      </c>
      <c r="C348" s="73">
        <f>SUM(C349)</f>
        <v>0</v>
      </c>
      <c r="D348" s="43">
        <f>C348/B348</f>
        <v>0</v>
      </c>
      <c r="E348" s="7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26.25">
      <c r="A349" s="47" t="s">
        <v>354</v>
      </c>
      <c r="B349" s="73">
        <v>174596</v>
      </c>
      <c r="C349" s="73">
        <v>24097</v>
      </c>
      <c r="D349" s="43">
        <f>C349/B349</f>
        <v>0</v>
      </c>
      <c r="E349" s="7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6.5" customHeight="1">
      <c r="A350" s="47" t="s">
        <v>355</v>
      </c>
      <c r="B350" s="73">
        <v>0</v>
      </c>
      <c r="C350" s="73">
        <v>100000</v>
      </c>
      <c r="D350" s="43"/>
      <c r="E350" s="7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6.5" customHeight="1">
      <c r="A351" s="49" t="s">
        <v>356</v>
      </c>
      <c r="B351" s="72">
        <f>SUM(B352)</f>
        <v>0</v>
      </c>
      <c r="C351" s="72">
        <f>SUM(C352)</f>
        <v>0</v>
      </c>
      <c r="D351" s="43">
        <f aca="true" t="shared" si="18" ref="D351:D364">C351/B351</f>
        <v>0</v>
      </c>
      <c r="E351" s="72"/>
      <c r="F351" s="5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4.25">
      <c r="A352" s="47" t="s">
        <v>357</v>
      </c>
      <c r="B352" s="73">
        <f>SUM(B353)</f>
        <v>0</v>
      </c>
      <c r="C352" s="73">
        <f>SUM(C353)</f>
        <v>0</v>
      </c>
      <c r="D352" s="43">
        <f t="shared" si="18"/>
        <v>0</v>
      </c>
      <c r="E352" s="7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4.25">
      <c r="A353" s="47" t="s">
        <v>358</v>
      </c>
      <c r="B353" s="73">
        <f>SUM(B354:B355)</f>
        <v>0</v>
      </c>
      <c r="C353" s="73">
        <f>SUM(C354:C355)</f>
        <v>0</v>
      </c>
      <c r="D353" s="43">
        <f t="shared" si="18"/>
        <v>0</v>
      </c>
      <c r="E353" s="7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29.25" customHeight="1">
      <c r="A354" s="47" t="s">
        <v>359</v>
      </c>
      <c r="B354" s="73">
        <v>147000</v>
      </c>
      <c r="C354" s="73">
        <v>130000</v>
      </c>
      <c r="D354" s="43">
        <f t="shared" si="18"/>
        <v>0</v>
      </c>
      <c r="E354" s="7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47.25" customHeight="1">
      <c r="A355" s="47" t="s">
        <v>360</v>
      </c>
      <c r="B355" s="73">
        <v>22300</v>
      </c>
      <c r="C355" s="73">
        <v>0</v>
      </c>
      <c r="D355" s="43">
        <f t="shared" si="18"/>
        <v>0</v>
      </c>
      <c r="E355" s="7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26.25">
      <c r="A356" s="49" t="s">
        <v>361</v>
      </c>
      <c r="B356" s="72">
        <f>SUM(B357,B360)</f>
        <v>0</v>
      </c>
      <c r="C356" s="72">
        <f>SUM(C357)</f>
        <v>0</v>
      </c>
      <c r="D356" s="43">
        <f t="shared" si="18"/>
        <v>0</v>
      </c>
      <c r="E356" s="7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4.25">
      <c r="A357" s="47" t="s">
        <v>362</v>
      </c>
      <c r="B357" s="73">
        <f>SUM(B359)</f>
        <v>0</v>
      </c>
      <c r="C357" s="73">
        <f>SUM(C358:C359)</f>
        <v>0</v>
      </c>
      <c r="D357" s="43">
        <f t="shared" si="18"/>
        <v>0</v>
      </c>
      <c r="E357" s="7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4.25">
      <c r="A358" s="47" t="s">
        <v>363</v>
      </c>
      <c r="B358" s="73">
        <v>22500</v>
      </c>
      <c r="C358" s="73">
        <v>20350</v>
      </c>
      <c r="D358" s="43">
        <f t="shared" si="18"/>
        <v>0</v>
      </c>
      <c r="E358" s="7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46.5" customHeight="1">
      <c r="A359" s="47" t="s">
        <v>364</v>
      </c>
      <c r="B359" s="73">
        <v>322500</v>
      </c>
      <c r="C359" s="73">
        <v>330000</v>
      </c>
      <c r="D359" s="43">
        <f t="shared" si="18"/>
        <v>0</v>
      </c>
      <c r="E359" s="7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4.25">
      <c r="A360" s="47" t="s">
        <v>365</v>
      </c>
      <c r="B360" s="73">
        <f>SUM(B361:B362)</f>
        <v>0</v>
      </c>
      <c r="C360" s="73">
        <f>SUM(C361:C362)</f>
        <v>0</v>
      </c>
      <c r="D360" s="43">
        <f t="shared" si="18"/>
        <v>0</v>
      </c>
      <c r="E360" s="7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26.25">
      <c r="A361" s="47" t="s">
        <v>366</v>
      </c>
      <c r="B361" s="73">
        <v>1000</v>
      </c>
      <c r="C361" s="73">
        <v>0</v>
      </c>
      <c r="D361" s="43">
        <f t="shared" si="18"/>
        <v>0</v>
      </c>
      <c r="E361" s="7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7.25" customHeight="1">
      <c r="A362" s="47" t="s">
        <v>367</v>
      </c>
      <c r="B362" s="73">
        <v>25000</v>
      </c>
      <c r="C362" s="73">
        <v>0</v>
      </c>
      <c r="D362" s="43">
        <f t="shared" si="18"/>
        <v>0</v>
      </c>
      <c r="E362" s="7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4.25">
      <c r="A363" s="49" t="s">
        <v>368</v>
      </c>
      <c r="B363" s="72">
        <f>SUM(B364)</f>
        <v>0</v>
      </c>
      <c r="C363" s="72">
        <f>SUM(C364)</f>
        <v>0</v>
      </c>
      <c r="D363" s="43">
        <f t="shared" si="18"/>
        <v>0</v>
      </c>
      <c r="E363" s="7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4.25">
      <c r="A364" s="47" t="s">
        <v>369</v>
      </c>
      <c r="B364" s="73">
        <f>SUM(B366:B368)</f>
        <v>0</v>
      </c>
      <c r="C364" s="73">
        <f>SUM(C366:C368)</f>
        <v>0</v>
      </c>
      <c r="D364" s="43">
        <f t="shared" si="18"/>
        <v>0</v>
      </c>
      <c r="E364" s="7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4.25">
      <c r="A365" s="47" t="s">
        <v>370</v>
      </c>
      <c r="B365" s="73"/>
      <c r="C365" s="73"/>
      <c r="D365" s="43"/>
      <c r="E365" s="7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28.5" customHeight="1">
      <c r="A366" s="51" t="s">
        <v>371</v>
      </c>
      <c r="B366" s="74">
        <v>25000</v>
      </c>
      <c r="C366" s="74">
        <v>25000</v>
      </c>
      <c r="D366" s="43">
        <f>C366/B366</f>
        <v>0</v>
      </c>
      <c r="E366" s="7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70.5" customHeight="1">
      <c r="A367" s="47" t="s">
        <v>372</v>
      </c>
      <c r="B367" s="73">
        <v>0</v>
      </c>
      <c r="C367" s="73">
        <v>16000</v>
      </c>
      <c r="D367" s="43"/>
      <c r="E367" s="7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7.25" customHeight="1">
      <c r="A368" s="51" t="s">
        <v>373</v>
      </c>
      <c r="B368" s="74">
        <v>70000</v>
      </c>
      <c r="C368" s="74">
        <v>65000</v>
      </c>
      <c r="D368" s="57">
        <f aca="true" t="shared" si="19" ref="D368:D394">C368/B368</f>
        <v>0</v>
      </c>
      <c r="E368" s="7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5">
      <c r="A369" s="32" t="s">
        <v>374</v>
      </c>
      <c r="B369" s="82">
        <f>SUM(B372,B378,B390,B396,B399,B447)</f>
        <v>0</v>
      </c>
      <c r="C369" s="82">
        <f>SUM(C372,C378,C390,C396,C399,C447)</f>
        <v>0</v>
      </c>
      <c r="D369" s="83">
        <f t="shared" si="19"/>
        <v>0</v>
      </c>
      <c r="E369" s="33">
        <f>C369/60618</f>
        <v>0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4.25">
      <c r="A370" s="53" t="s">
        <v>375</v>
      </c>
      <c r="B370" s="76">
        <f>SUM(B373,B379,B391,B396,B400,B448)</f>
        <v>0</v>
      </c>
      <c r="C370" s="76">
        <f>SUM(C373,C379,C391,C396,C400,C448)</f>
        <v>0</v>
      </c>
      <c r="D370" s="40">
        <f t="shared" si="19"/>
        <v>0</v>
      </c>
      <c r="E370" s="7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4.25">
      <c r="A371" s="47" t="s">
        <v>376</v>
      </c>
      <c r="B371" s="73">
        <f>SUM(B449)</f>
        <v>0</v>
      </c>
      <c r="C371" s="73">
        <f>SUM(C395)</f>
        <v>0</v>
      </c>
      <c r="D371" s="43">
        <f t="shared" si="19"/>
        <v>0</v>
      </c>
      <c r="E371" s="7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5" customHeight="1">
      <c r="A372" s="21" t="s">
        <v>377</v>
      </c>
      <c r="B372" s="77">
        <f>SUM(B374)</f>
        <v>0</v>
      </c>
      <c r="C372" s="77">
        <f>SUM(C374)</f>
        <v>0</v>
      </c>
      <c r="D372" s="44">
        <f t="shared" si="19"/>
        <v>0</v>
      </c>
      <c r="E372" s="22">
        <f>C372/60618</f>
        <v>0</v>
      </c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</row>
    <row r="373" spans="1:256" ht="14.25">
      <c r="A373" s="47" t="s">
        <v>378</v>
      </c>
      <c r="B373" s="73">
        <f>SUM(B374)</f>
        <v>0</v>
      </c>
      <c r="C373" s="73">
        <f>SUM(C374)</f>
        <v>0</v>
      </c>
      <c r="D373" s="43">
        <f t="shared" si="19"/>
        <v>0</v>
      </c>
      <c r="E373" s="7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4.25">
      <c r="A374" s="49" t="s">
        <v>379</v>
      </c>
      <c r="B374" s="72">
        <f>SUM(B375:B377)</f>
        <v>0</v>
      </c>
      <c r="C374" s="72">
        <f>SUM(C375:C377)</f>
        <v>0</v>
      </c>
      <c r="D374" s="43">
        <f t="shared" si="19"/>
        <v>0</v>
      </c>
      <c r="E374" s="7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26.25">
      <c r="A375" s="47" t="s">
        <v>380</v>
      </c>
      <c r="B375" s="73">
        <v>272667</v>
      </c>
      <c r="C375" s="73">
        <v>279840</v>
      </c>
      <c r="D375" s="43">
        <f t="shared" si="19"/>
        <v>0</v>
      </c>
      <c r="E375" s="7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4.25">
      <c r="A376" s="47" t="s">
        <v>381</v>
      </c>
      <c r="B376" s="73">
        <v>48535</v>
      </c>
      <c r="C376" s="73">
        <v>49812</v>
      </c>
      <c r="D376" s="43">
        <f t="shared" si="19"/>
        <v>0</v>
      </c>
      <c r="E376" s="7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6.5" customHeight="1">
      <c r="A377" s="47" t="s">
        <v>382</v>
      </c>
      <c r="B377" s="73">
        <v>7088</v>
      </c>
      <c r="C377" s="73">
        <v>6436</v>
      </c>
      <c r="D377" s="43">
        <f t="shared" si="19"/>
        <v>0</v>
      </c>
      <c r="E377" s="7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31.5" customHeight="1">
      <c r="A378" s="21" t="s">
        <v>383</v>
      </c>
      <c r="B378" s="77">
        <f>SUM(B380,B384)</f>
        <v>0</v>
      </c>
      <c r="C378" s="77">
        <f>SUM(C380,C384)</f>
        <v>0</v>
      </c>
      <c r="D378" s="44">
        <f t="shared" si="19"/>
        <v>0</v>
      </c>
      <c r="E378" s="22">
        <f>C378/60618</f>
        <v>0</v>
      </c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5"/>
    </row>
    <row r="379" spans="1:256" ht="14.25">
      <c r="A379" s="47" t="s">
        <v>384</v>
      </c>
      <c r="B379" s="73">
        <f>SUM(B378)</f>
        <v>0</v>
      </c>
      <c r="C379" s="73">
        <f>SUM(C378)</f>
        <v>0</v>
      </c>
      <c r="D379" s="43">
        <f t="shared" si="19"/>
        <v>0</v>
      </c>
      <c r="E379" s="7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27" customHeight="1">
      <c r="A380" s="49" t="s">
        <v>385</v>
      </c>
      <c r="B380" s="72">
        <f>SUM(B381:B383)</f>
        <v>0</v>
      </c>
      <c r="C380" s="72">
        <f>SUM(C381:C383)</f>
        <v>0</v>
      </c>
      <c r="D380" s="43">
        <f t="shared" si="19"/>
        <v>0</v>
      </c>
      <c r="E380" s="7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5.75" customHeight="1">
      <c r="A381" s="47" t="s">
        <v>386</v>
      </c>
      <c r="B381" s="73">
        <v>134</v>
      </c>
      <c r="C381" s="73">
        <v>247</v>
      </c>
      <c r="D381" s="43">
        <f t="shared" si="19"/>
        <v>0</v>
      </c>
      <c r="E381" s="73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  <c r="IT381" s="20"/>
      <c r="IU381" s="20"/>
      <c r="IV381" s="20"/>
    </row>
    <row r="382" spans="1:256" ht="15" customHeight="1">
      <c r="A382" s="47" t="s">
        <v>387</v>
      </c>
      <c r="B382" s="73">
        <v>7323</v>
      </c>
      <c r="C382" s="73">
        <v>7800</v>
      </c>
      <c r="D382" s="43">
        <f t="shared" si="19"/>
        <v>0</v>
      </c>
      <c r="E382" s="7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4.25">
      <c r="A383" s="47" t="s">
        <v>388</v>
      </c>
      <c r="B383" s="73">
        <v>1795</v>
      </c>
      <c r="C383" s="73">
        <v>1900</v>
      </c>
      <c r="D383" s="43">
        <f t="shared" si="19"/>
        <v>0</v>
      </c>
      <c r="E383" s="7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26.25">
      <c r="A384" s="84" t="s">
        <v>389</v>
      </c>
      <c r="B384" s="85">
        <f>SUM(B385:B389)</f>
        <v>0</v>
      </c>
      <c r="C384" s="85">
        <f>SUM(C385:C389)</f>
        <v>0</v>
      </c>
      <c r="D384" s="43">
        <f t="shared" si="19"/>
        <v>0</v>
      </c>
      <c r="E384" s="8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26.25">
      <c r="A385" s="53" t="s">
        <v>390</v>
      </c>
      <c r="B385" s="76">
        <v>76166</v>
      </c>
      <c r="C385" s="76">
        <v>0</v>
      </c>
      <c r="D385" s="43">
        <f t="shared" si="19"/>
        <v>0</v>
      </c>
      <c r="E385" s="7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4.25">
      <c r="A386" s="47" t="s">
        <v>391</v>
      </c>
      <c r="B386" s="73">
        <v>2582.83</v>
      </c>
      <c r="C386" s="73">
        <v>0</v>
      </c>
      <c r="D386" s="43">
        <f t="shared" si="19"/>
        <v>0</v>
      </c>
      <c r="E386" s="7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5.75" customHeight="1">
      <c r="A387" s="47" t="s">
        <v>392</v>
      </c>
      <c r="B387" s="73">
        <v>367.26</v>
      </c>
      <c r="C387" s="73">
        <v>0</v>
      </c>
      <c r="D387" s="43">
        <f t="shared" si="19"/>
        <v>0</v>
      </c>
      <c r="E387" s="7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6.5" customHeight="1">
      <c r="A388" s="47" t="s">
        <v>393</v>
      </c>
      <c r="B388" s="73">
        <v>3890.25</v>
      </c>
      <c r="C388" s="73">
        <v>0</v>
      </c>
      <c r="D388" s="43">
        <f t="shared" si="19"/>
        <v>0</v>
      </c>
      <c r="E388" s="7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5.75" customHeight="1">
      <c r="A389" s="47" t="s">
        <v>394</v>
      </c>
      <c r="B389" s="73">
        <v>25760.54</v>
      </c>
      <c r="C389" s="73">
        <v>0</v>
      </c>
      <c r="D389" s="43">
        <f t="shared" si="19"/>
        <v>0</v>
      </c>
      <c r="E389" s="7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33" customHeight="1">
      <c r="A390" s="21" t="s">
        <v>395</v>
      </c>
      <c r="B390" s="77">
        <v>1500</v>
      </c>
      <c r="C390" s="77">
        <f>SUM(C392)</f>
        <v>0</v>
      </c>
      <c r="D390" s="44">
        <f t="shared" si="19"/>
        <v>0</v>
      </c>
      <c r="E390" s="22">
        <f>C390/60618</f>
        <v>0</v>
      </c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  <c r="IV390" s="45"/>
    </row>
    <row r="391" spans="1:256" ht="14.25">
      <c r="A391" s="47" t="s">
        <v>396</v>
      </c>
      <c r="B391" s="73">
        <v>1500</v>
      </c>
      <c r="C391" s="73">
        <f>SUM(C393:C394)</f>
        <v>0</v>
      </c>
      <c r="D391" s="43">
        <f t="shared" si="19"/>
        <v>0</v>
      </c>
      <c r="E391" s="7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4.25">
      <c r="A392" s="49" t="s">
        <v>397</v>
      </c>
      <c r="B392" s="72">
        <f>SUM(B393:B395)</f>
        <v>0</v>
      </c>
      <c r="C392" s="72">
        <f>SUM(C393:C395)</f>
        <v>0</v>
      </c>
      <c r="D392" s="43">
        <f t="shared" si="19"/>
        <v>0</v>
      </c>
      <c r="E392" s="7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6.5" customHeight="1">
      <c r="A393" s="47" t="s">
        <v>398</v>
      </c>
      <c r="B393" s="73">
        <v>750</v>
      </c>
      <c r="C393" s="73">
        <v>750</v>
      </c>
      <c r="D393" s="43">
        <f t="shared" si="19"/>
        <v>0</v>
      </c>
      <c r="E393" s="7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6.5" customHeight="1">
      <c r="A394" s="47" t="s">
        <v>399</v>
      </c>
      <c r="B394" s="73">
        <v>750</v>
      </c>
      <c r="C394" s="73">
        <v>750</v>
      </c>
      <c r="D394" s="43">
        <f t="shared" si="19"/>
        <v>0</v>
      </c>
      <c r="E394" s="7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ht="26.25">
      <c r="A395" s="47" t="s">
        <v>400</v>
      </c>
      <c r="B395" s="73"/>
      <c r="C395" s="73">
        <v>5000</v>
      </c>
      <c r="D395" s="43"/>
      <c r="E395" s="7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ht="14.25">
      <c r="A396" s="21" t="s">
        <v>401</v>
      </c>
      <c r="B396" s="77">
        <f>SUM(B397)</f>
        <v>0</v>
      </c>
      <c r="C396" s="77">
        <f>SUM(C397)</f>
        <v>0</v>
      </c>
      <c r="D396" s="44">
        <f>C396/B396</f>
        <v>0</v>
      </c>
      <c r="E396" s="22">
        <f>C396/60618</f>
        <v>0</v>
      </c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  <c r="IV396" s="45"/>
    </row>
    <row r="397" spans="1:256" ht="14.25">
      <c r="A397" s="49" t="s">
        <v>402</v>
      </c>
      <c r="B397" s="72">
        <f>SUM(B398)</f>
        <v>0</v>
      </c>
      <c r="C397" s="72">
        <f>SUM(C398)</f>
        <v>0</v>
      </c>
      <c r="D397" s="43">
        <f>C397/B397</f>
        <v>0</v>
      </c>
      <c r="E397" s="7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ht="26.25">
      <c r="A398" s="51" t="s">
        <v>403</v>
      </c>
      <c r="B398" s="74">
        <v>15909</v>
      </c>
      <c r="C398" s="74">
        <v>0</v>
      </c>
      <c r="D398" s="43">
        <f>C398/B398</f>
        <v>0</v>
      </c>
      <c r="E398" s="7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ht="14.25">
      <c r="A399" s="21" t="s">
        <v>404</v>
      </c>
      <c r="B399" s="77">
        <f>SUM(B401,B418,B420,B423,B425,B436,B443,B445)</f>
        <v>0</v>
      </c>
      <c r="C399" s="77">
        <f>SUM(C401,C418,C420,C423,C425,C436,C445,C443)</f>
        <v>0</v>
      </c>
      <c r="D399" s="44">
        <f>C399/B399</f>
        <v>0</v>
      </c>
      <c r="E399" s="22">
        <f>C399/60618</f>
        <v>0</v>
      </c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  <c r="IV399" s="45"/>
    </row>
    <row r="400" spans="1:256" ht="14.25">
      <c r="A400" s="47" t="s">
        <v>405</v>
      </c>
      <c r="B400" s="73">
        <f>SUM(B402,B419,B421:B422,B424,B426:B435,B437:B442,B444,B446)</f>
        <v>0</v>
      </c>
      <c r="C400" s="73">
        <f>SUM(C399)</f>
        <v>0</v>
      </c>
      <c r="D400" s="43">
        <f>C400/B400</f>
        <v>0</v>
      </c>
      <c r="E400" s="42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</row>
    <row r="401" spans="1:256" ht="14.25">
      <c r="A401" s="49" t="s">
        <v>406</v>
      </c>
      <c r="B401" s="72">
        <f>SUM(B402)</f>
        <v>0</v>
      </c>
      <c r="C401" s="72">
        <f>SUM(C402)</f>
        <v>0</v>
      </c>
      <c r="D401" s="43"/>
      <c r="E401" s="87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  <c r="DK401" s="56"/>
      <c r="DL401" s="56"/>
      <c r="DM401" s="56"/>
      <c r="DN401" s="56"/>
      <c r="DO401" s="56"/>
      <c r="DP401" s="56"/>
      <c r="DQ401" s="56"/>
      <c r="DR401" s="56"/>
      <c r="DS401" s="56"/>
      <c r="DT401" s="56"/>
      <c r="DU401" s="56"/>
      <c r="DV401" s="56"/>
      <c r="DW401" s="56"/>
      <c r="DX401" s="56"/>
      <c r="DY401" s="56"/>
      <c r="DZ401" s="56"/>
      <c r="EA401" s="56"/>
      <c r="EB401" s="56"/>
      <c r="EC401" s="56"/>
      <c r="ED401" s="56"/>
      <c r="EE401" s="56"/>
      <c r="EF401" s="56"/>
      <c r="EG401" s="56"/>
      <c r="EH401" s="56"/>
      <c r="EI401" s="56"/>
      <c r="EJ401" s="56"/>
      <c r="EK401" s="56"/>
      <c r="EL401" s="56"/>
      <c r="EM401" s="56"/>
      <c r="EN401" s="56"/>
      <c r="EO401" s="56"/>
      <c r="EP401" s="56"/>
      <c r="EQ401" s="56"/>
      <c r="ER401" s="56"/>
      <c r="ES401" s="56"/>
      <c r="ET401" s="56"/>
      <c r="EU401" s="56"/>
      <c r="EV401" s="56"/>
      <c r="EW401" s="56"/>
      <c r="EX401" s="56"/>
      <c r="EY401" s="56"/>
      <c r="EZ401" s="56"/>
      <c r="FA401" s="56"/>
      <c r="FB401" s="56"/>
      <c r="FC401" s="56"/>
      <c r="FD401" s="56"/>
      <c r="FE401" s="56"/>
      <c r="FF401" s="56"/>
      <c r="FG401" s="56"/>
      <c r="FH401" s="56"/>
      <c r="FI401" s="56"/>
      <c r="FJ401" s="56"/>
      <c r="FK401" s="56"/>
      <c r="FL401" s="56"/>
      <c r="FM401" s="56"/>
      <c r="FN401" s="56"/>
      <c r="FO401" s="56"/>
      <c r="FP401" s="56"/>
      <c r="FQ401" s="56"/>
      <c r="FR401" s="56"/>
      <c r="FS401" s="56"/>
      <c r="FT401" s="56"/>
      <c r="FU401" s="56"/>
      <c r="FV401" s="56"/>
      <c r="FW401" s="56"/>
      <c r="FX401" s="56"/>
      <c r="FY401" s="56"/>
      <c r="FZ401" s="56"/>
      <c r="GA401" s="56"/>
      <c r="GB401" s="56"/>
      <c r="GC401" s="56"/>
      <c r="GD401" s="56"/>
      <c r="GE401" s="56"/>
      <c r="GF401" s="56"/>
      <c r="GG401" s="56"/>
      <c r="GH401" s="56"/>
      <c r="GI401" s="56"/>
      <c r="GJ401" s="56"/>
      <c r="GK401" s="56"/>
      <c r="GL401" s="56"/>
      <c r="GM401" s="56"/>
      <c r="GN401" s="56"/>
      <c r="GO401" s="56"/>
      <c r="GP401" s="56"/>
      <c r="GQ401" s="56"/>
      <c r="GR401" s="56"/>
      <c r="GS401" s="56"/>
      <c r="GT401" s="56"/>
      <c r="GU401" s="56"/>
      <c r="GV401" s="56"/>
      <c r="GW401" s="56"/>
      <c r="GX401" s="56"/>
      <c r="GY401" s="56"/>
      <c r="GZ401" s="56"/>
      <c r="HA401" s="56"/>
      <c r="HB401" s="56"/>
      <c r="HC401" s="56"/>
      <c r="HD401" s="56"/>
      <c r="HE401" s="56"/>
      <c r="HF401" s="56"/>
      <c r="HG401" s="56"/>
      <c r="HH401" s="56"/>
      <c r="HI401" s="56"/>
      <c r="HJ401" s="56"/>
      <c r="HK401" s="56"/>
      <c r="HL401" s="56"/>
      <c r="HM401" s="56"/>
      <c r="HN401" s="56"/>
      <c r="HO401" s="56"/>
      <c r="HP401" s="56"/>
      <c r="HQ401" s="56"/>
      <c r="HR401" s="56"/>
      <c r="HS401" s="56"/>
      <c r="HT401" s="56"/>
      <c r="HU401" s="56"/>
      <c r="HV401" s="56"/>
      <c r="HW401" s="56"/>
      <c r="HX401" s="56"/>
      <c r="HY401" s="56"/>
      <c r="HZ401" s="56"/>
      <c r="IA401" s="56"/>
      <c r="IB401" s="56"/>
      <c r="IC401" s="56"/>
      <c r="ID401" s="56"/>
      <c r="IE401" s="56"/>
      <c r="IF401" s="56"/>
      <c r="IG401" s="56"/>
      <c r="IH401" s="56"/>
      <c r="II401" s="56"/>
      <c r="IJ401" s="56"/>
      <c r="IK401" s="56"/>
      <c r="IL401" s="56"/>
      <c r="IM401" s="56"/>
      <c r="IN401" s="56"/>
      <c r="IO401" s="56"/>
      <c r="IP401" s="56"/>
      <c r="IQ401" s="56"/>
      <c r="IR401" s="56"/>
      <c r="IS401" s="56"/>
      <c r="IT401" s="56"/>
      <c r="IU401" s="56"/>
      <c r="IV401" s="56"/>
    </row>
    <row r="402" spans="1:256" ht="14.25">
      <c r="A402" s="47" t="s">
        <v>407</v>
      </c>
      <c r="B402" s="73">
        <f>SUM(B403:B417)</f>
        <v>0</v>
      </c>
      <c r="C402" s="73">
        <f>SUM(C403:C417)</f>
        <v>0</v>
      </c>
      <c r="D402" s="43"/>
      <c r="E402" s="42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</row>
    <row r="403" spans="1:256" ht="30" customHeight="1">
      <c r="A403" s="47" t="s">
        <v>408</v>
      </c>
      <c r="B403" s="73">
        <v>0</v>
      </c>
      <c r="C403" s="73">
        <v>2000</v>
      </c>
      <c r="D403" s="43"/>
      <c r="E403" s="42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  <c r="IT403" s="20"/>
      <c r="IU403" s="20"/>
      <c r="IV403" s="20"/>
    </row>
    <row r="404" spans="1:256" ht="26.25">
      <c r="A404" s="47" t="s">
        <v>409</v>
      </c>
      <c r="B404" s="73">
        <v>0</v>
      </c>
      <c r="C404" s="73">
        <v>0</v>
      </c>
      <c r="D404" s="43"/>
      <c r="E404" s="42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  <c r="IU404" s="20"/>
      <c r="IV404" s="20"/>
    </row>
    <row r="405" spans="1:256" ht="26.25">
      <c r="A405" s="47" t="s">
        <v>410</v>
      </c>
      <c r="B405" s="73">
        <v>0</v>
      </c>
      <c r="C405" s="73">
        <v>132000</v>
      </c>
      <c r="D405" s="43"/>
      <c r="E405" s="42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  <c r="IU405" s="20"/>
      <c r="IV405" s="20"/>
    </row>
    <row r="406" spans="1:256" ht="17.25" customHeight="1">
      <c r="A406" s="47" t="s">
        <v>411</v>
      </c>
      <c r="B406" s="73">
        <v>0</v>
      </c>
      <c r="C406" s="73">
        <v>0</v>
      </c>
      <c r="D406" s="43"/>
      <c r="E406" s="42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</row>
    <row r="407" spans="1:256" ht="14.25">
      <c r="A407" s="47" t="s">
        <v>412</v>
      </c>
      <c r="B407" s="73">
        <v>0</v>
      </c>
      <c r="C407" s="73">
        <v>23845</v>
      </c>
      <c r="D407" s="43"/>
      <c r="E407" s="42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  <c r="IT407" s="20"/>
      <c r="IU407" s="20"/>
      <c r="IV407" s="20"/>
    </row>
    <row r="408" spans="1:256" ht="15.75" customHeight="1">
      <c r="A408" s="47" t="s">
        <v>413</v>
      </c>
      <c r="B408" s="73">
        <v>0</v>
      </c>
      <c r="C408" s="73">
        <v>3295</v>
      </c>
      <c r="D408" s="43"/>
      <c r="E408" s="42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  <c r="IT408" s="20"/>
      <c r="IU408" s="20"/>
      <c r="IV408" s="20"/>
    </row>
    <row r="409" spans="1:256" ht="15.75" customHeight="1">
      <c r="A409" s="47" t="s">
        <v>414</v>
      </c>
      <c r="B409" s="73">
        <v>0</v>
      </c>
      <c r="C409" s="73">
        <v>29800</v>
      </c>
      <c r="D409" s="43"/>
      <c r="E409" s="42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  <c r="IT409" s="20"/>
      <c r="IU409" s="20"/>
      <c r="IV409" s="20"/>
    </row>
    <row r="410" spans="1:256" ht="14.25">
      <c r="A410" s="47" t="s">
        <v>415</v>
      </c>
      <c r="B410" s="73">
        <v>0</v>
      </c>
      <c r="C410" s="73">
        <v>7000</v>
      </c>
      <c r="D410" s="43"/>
      <c r="E410" s="42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  <c r="IU410" s="20"/>
      <c r="IV410" s="20"/>
    </row>
    <row r="411" spans="1:256" ht="16.5" customHeight="1">
      <c r="A411" s="47" t="s">
        <v>416</v>
      </c>
      <c r="B411" s="73">
        <v>0</v>
      </c>
      <c r="C411" s="73">
        <v>4000</v>
      </c>
      <c r="D411" s="43"/>
      <c r="E411" s="42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  <c r="IT411" s="20"/>
      <c r="IU411" s="20"/>
      <c r="IV411" s="20"/>
    </row>
    <row r="412" spans="1:256" ht="17.25" customHeight="1">
      <c r="A412" s="47" t="s">
        <v>417</v>
      </c>
      <c r="B412" s="73">
        <v>0</v>
      </c>
      <c r="C412" s="73">
        <v>18060</v>
      </c>
      <c r="D412" s="43"/>
      <c r="E412" s="42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  <c r="IT412" s="20"/>
      <c r="IU412" s="20"/>
      <c r="IV412" s="20"/>
    </row>
    <row r="413" spans="1:256" ht="17.25" customHeight="1">
      <c r="A413" s="47" t="s">
        <v>418</v>
      </c>
      <c r="B413" s="73">
        <v>0</v>
      </c>
      <c r="C413" s="73">
        <v>800</v>
      </c>
      <c r="D413" s="43"/>
      <c r="E413" s="42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  <c r="IV413" s="20"/>
    </row>
    <row r="414" spans="1:256" ht="14.25">
      <c r="A414" s="47" t="s">
        <v>419</v>
      </c>
      <c r="B414" s="73">
        <v>0</v>
      </c>
      <c r="C414" s="73">
        <v>1000</v>
      </c>
      <c r="D414" s="43"/>
      <c r="E414" s="42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  <c r="IT414" s="20"/>
      <c r="IU414" s="20"/>
      <c r="IV414" s="20"/>
    </row>
    <row r="415" spans="1:256" ht="26.25">
      <c r="A415" s="47" t="s">
        <v>420</v>
      </c>
      <c r="B415" s="73">
        <v>0</v>
      </c>
      <c r="C415" s="73">
        <v>5000</v>
      </c>
      <c r="D415" s="43"/>
      <c r="E415" s="42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  <c r="IT415" s="20"/>
      <c r="IU415" s="20"/>
      <c r="IV415" s="20"/>
    </row>
    <row r="416" spans="1:256" ht="14.25">
      <c r="A416" s="47" t="s">
        <v>421</v>
      </c>
      <c r="B416" s="73">
        <v>0</v>
      </c>
      <c r="C416" s="73">
        <v>100</v>
      </c>
      <c r="D416" s="43"/>
      <c r="E416" s="42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  <c r="IT416" s="20"/>
      <c r="IU416" s="20"/>
      <c r="IV416" s="20"/>
    </row>
    <row r="417" spans="1:256" ht="14.25">
      <c r="A417" s="47" t="s">
        <v>422</v>
      </c>
      <c r="B417" s="73">
        <v>0</v>
      </c>
      <c r="C417" s="73">
        <v>100</v>
      </c>
      <c r="D417" s="43"/>
      <c r="E417" s="42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  <c r="IL417" s="20"/>
      <c r="IM417" s="20"/>
      <c r="IN417" s="20"/>
      <c r="IO417" s="20"/>
      <c r="IP417" s="20"/>
      <c r="IQ417" s="20"/>
      <c r="IR417" s="20"/>
      <c r="IS417" s="20"/>
      <c r="IT417" s="20"/>
      <c r="IU417" s="20"/>
      <c r="IV417" s="20"/>
    </row>
    <row r="418" spans="1:256" ht="56.25" customHeight="1">
      <c r="A418" s="49" t="s">
        <v>423</v>
      </c>
      <c r="B418" s="72">
        <f>SUM(B419)</f>
        <v>0</v>
      </c>
      <c r="C418" s="72">
        <f>SUM(C419)</f>
        <v>0</v>
      </c>
      <c r="D418" s="43">
        <f aca="true" t="shared" si="20" ref="D418:D449">C418/B418</f>
        <v>0</v>
      </c>
      <c r="E418" s="72"/>
      <c r="F418" s="56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ht="14.25">
      <c r="A419" s="47" t="s">
        <v>424</v>
      </c>
      <c r="B419" s="73">
        <v>150000</v>
      </c>
      <c r="C419" s="73">
        <v>182000</v>
      </c>
      <c r="D419" s="43">
        <f t="shared" si="20"/>
        <v>0</v>
      </c>
      <c r="E419" s="7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42.75" customHeight="1">
      <c r="A420" s="49" t="s">
        <v>425</v>
      </c>
      <c r="B420" s="72">
        <f>SUM(B421:B422)</f>
        <v>0</v>
      </c>
      <c r="C420" s="72">
        <f>SUM(C421:C422)</f>
        <v>0</v>
      </c>
      <c r="D420" s="43">
        <f t="shared" si="20"/>
        <v>0</v>
      </c>
      <c r="E420" s="7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4.25">
      <c r="A421" s="47" t="s">
        <v>426</v>
      </c>
      <c r="B421" s="73">
        <v>4196300</v>
      </c>
      <c r="C421" s="73">
        <v>3150000</v>
      </c>
      <c r="D421" s="43">
        <f t="shared" si="20"/>
        <v>0</v>
      </c>
      <c r="E421" s="7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4.25">
      <c r="A422" s="47" t="s">
        <v>427</v>
      </c>
      <c r="B422" s="73">
        <v>335896</v>
      </c>
      <c r="C422" s="73">
        <v>335000</v>
      </c>
      <c r="D422" s="43">
        <f t="shared" si="20"/>
        <v>0</v>
      </c>
      <c r="E422" s="7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26.25">
      <c r="A423" s="49" t="s">
        <v>428</v>
      </c>
      <c r="B423" s="72">
        <f>SUM(B424)</f>
        <v>0</v>
      </c>
      <c r="C423" s="72">
        <f>SUM(C424)</f>
        <v>0</v>
      </c>
      <c r="D423" s="43">
        <f t="shared" si="20"/>
        <v>0</v>
      </c>
      <c r="E423" s="7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4.25">
      <c r="A424" s="47" t="s">
        <v>429</v>
      </c>
      <c r="B424" s="73">
        <v>379000</v>
      </c>
      <c r="C424" s="73">
        <v>440000</v>
      </c>
      <c r="D424" s="43">
        <f t="shared" si="20"/>
        <v>0</v>
      </c>
      <c r="E424" s="7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ht="16.5" customHeight="1">
      <c r="A425" s="49" t="s">
        <v>430</v>
      </c>
      <c r="B425" s="72">
        <f>SUM(B426:B435)</f>
        <v>0</v>
      </c>
      <c r="C425" s="72">
        <f>SUM(C426:C435)</f>
        <v>0</v>
      </c>
      <c r="D425" s="43">
        <f t="shared" si="20"/>
        <v>0</v>
      </c>
      <c r="E425" s="7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ht="26.25">
      <c r="A426" s="47" t="s">
        <v>431</v>
      </c>
      <c r="B426" s="73">
        <v>478500</v>
      </c>
      <c r="C426" s="73">
        <v>493000</v>
      </c>
      <c r="D426" s="43">
        <f t="shared" si="20"/>
        <v>0</v>
      </c>
      <c r="E426" s="7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5.75" customHeight="1">
      <c r="A427" s="47" t="s">
        <v>432</v>
      </c>
      <c r="B427" s="73">
        <v>36000</v>
      </c>
      <c r="C427" s="73">
        <v>37000</v>
      </c>
      <c r="D427" s="43">
        <f t="shared" si="20"/>
        <v>0</v>
      </c>
      <c r="E427" s="7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29.25" customHeight="1">
      <c r="A428" s="47" t="s">
        <v>433</v>
      </c>
      <c r="B428" s="73">
        <v>1200</v>
      </c>
      <c r="C428" s="73">
        <v>1300</v>
      </c>
      <c r="D428" s="43">
        <f t="shared" si="20"/>
        <v>0</v>
      </c>
      <c r="E428" s="7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5.75" customHeight="1">
      <c r="A429" s="47" t="s">
        <v>434</v>
      </c>
      <c r="B429" s="73">
        <v>4800</v>
      </c>
      <c r="C429" s="73">
        <v>5000</v>
      </c>
      <c r="D429" s="43">
        <f t="shared" si="20"/>
        <v>0</v>
      </c>
      <c r="E429" s="7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6.5" customHeight="1">
      <c r="A430" s="47" t="s">
        <v>435</v>
      </c>
      <c r="B430" s="73">
        <v>12500</v>
      </c>
      <c r="C430" s="73">
        <v>14000</v>
      </c>
      <c r="D430" s="43">
        <f t="shared" si="20"/>
        <v>0</v>
      </c>
      <c r="E430" s="7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4.25">
      <c r="A431" s="47" t="s">
        <v>436</v>
      </c>
      <c r="B431" s="73">
        <v>10000</v>
      </c>
      <c r="C431" s="73">
        <v>10700</v>
      </c>
      <c r="D431" s="43">
        <f t="shared" si="20"/>
        <v>0</v>
      </c>
      <c r="E431" s="7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5.75" customHeight="1">
      <c r="A432" s="47" t="s">
        <v>437</v>
      </c>
      <c r="B432" s="73">
        <v>26000</v>
      </c>
      <c r="C432" s="73">
        <v>27000</v>
      </c>
      <c r="D432" s="43">
        <f t="shared" si="20"/>
        <v>0</v>
      </c>
      <c r="E432" s="7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14.25">
      <c r="A433" s="47" t="s">
        <v>438</v>
      </c>
      <c r="B433" s="73">
        <v>91000</v>
      </c>
      <c r="C433" s="73">
        <v>92000</v>
      </c>
      <c r="D433" s="43">
        <f t="shared" si="20"/>
        <v>0</v>
      </c>
      <c r="E433" s="7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5" customHeight="1">
      <c r="A434" s="47" t="s">
        <v>439</v>
      </c>
      <c r="B434" s="73">
        <v>12000</v>
      </c>
      <c r="C434" s="73">
        <v>13000</v>
      </c>
      <c r="D434" s="43">
        <f t="shared" si="20"/>
        <v>0</v>
      </c>
      <c r="E434" s="7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ht="26.25">
      <c r="A435" s="47" t="s">
        <v>440</v>
      </c>
      <c r="B435" s="73">
        <v>14000</v>
      </c>
      <c r="C435" s="73">
        <v>13000</v>
      </c>
      <c r="D435" s="43">
        <f t="shared" si="20"/>
        <v>0</v>
      </c>
      <c r="E435" s="7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ht="28.5" customHeight="1">
      <c r="A436" s="49" t="s">
        <v>441</v>
      </c>
      <c r="B436" s="72">
        <f>SUM(B437:B442)</f>
        <v>0</v>
      </c>
      <c r="C436" s="72">
        <f>SUM(C437:C442)</f>
        <v>0</v>
      </c>
      <c r="D436" s="43">
        <f t="shared" si="20"/>
        <v>0</v>
      </c>
      <c r="E436" s="72"/>
      <c r="F436" s="5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4.25">
      <c r="A437" s="47" t="s">
        <v>442</v>
      </c>
      <c r="B437" s="73">
        <v>6000</v>
      </c>
      <c r="C437" s="73">
        <v>0</v>
      </c>
      <c r="D437" s="43">
        <f t="shared" si="20"/>
        <v>0</v>
      </c>
      <c r="E437" s="73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  <c r="IL437" s="20"/>
      <c r="IM437" s="20"/>
      <c r="IN437" s="20"/>
      <c r="IO437" s="20"/>
      <c r="IP437" s="20"/>
      <c r="IQ437" s="20"/>
      <c r="IR437" s="20"/>
      <c r="IS437" s="20"/>
      <c r="IT437" s="20"/>
      <c r="IU437" s="20"/>
      <c r="IV437" s="20"/>
    </row>
    <row r="438" spans="1:256" ht="26.25">
      <c r="A438" s="47" t="s">
        <v>443</v>
      </c>
      <c r="B438" s="73">
        <v>9000</v>
      </c>
      <c r="C438" s="73">
        <v>0</v>
      </c>
      <c r="D438" s="43">
        <f t="shared" si="20"/>
        <v>0</v>
      </c>
      <c r="E438" s="7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6.5" customHeight="1">
      <c r="A439" s="47" t="s">
        <v>444</v>
      </c>
      <c r="B439" s="73">
        <v>300</v>
      </c>
      <c r="C439" s="73">
        <v>0</v>
      </c>
      <c r="D439" s="43">
        <f t="shared" si="20"/>
        <v>0</v>
      </c>
      <c r="E439" s="7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7.25" customHeight="1">
      <c r="A440" s="47" t="s">
        <v>445</v>
      </c>
      <c r="B440" s="73">
        <v>24700</v>
      </c>
      <c r="C440" s="73">
        <v>0</v>
      </c>
      <c r="D440" s="43">
        <f t="shared" si="20"/>
        <v>0</v>
      </c>
      <c r="E440" s="7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4.25">
      <c r="A441" s="47" t="s">
        <v>446</v>
      </c>
      <c r="B441" s="73">
        <v>2500</v>
      </c>
      <c r="C441" s="73">
        <v>0</v>
      </c>
      <c r="D441" s="43">
        <f t="shared" si="20"/>
        <v>0</v>
      </c>
      <c r="E441" s="7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ht="15.75" customHeight="1">
      <c r="A442" s="47" t="s">
        <v>447</v>
      </c>
      <c r="B442" s="73">
        <v>500</v>
      </c>
      <c r="C442" s="73">
        <v>0</v>
      </c>
      <c r="D442" s="43">
        <f t="shared" si="20"/>
        <v>0</v>
      </c>
      <c r="E442" s="7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4.25">
      <c r="A443" s="49" t="s">
        <v>448</v>
      </c>
      <c r="B443" s="72">
        <f>SUM(B444)</f>
        <v>0</v>
      </c>
      <c r="C443" s="72">
        <f>SUM(C444)</f>
        <v>0</v>
      </c>
      <c r="D443" s="43">
        <f t="shared" si="20"/>
        <v>0</v>
      </c>
      <c r="E443" s="72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  <c r="CQ443" s="56"/>
      <c r="CR443" s="56"/>
      <c r="CS443" s="56"/>
      <c r="CT443" s="56"/>
      <c r="CU443" s="56"/>
      <c r="CV443" s="56"/>
      <c r="CW443" s="56"/>
      <c r="CX443" s="56"/>
      <c r="CY443" s="56"/>
      <c r="CZ443" s="56"/>
      <c r="DA443" s="56"/>
      <c r="DB443" s="56"/>
      <c r="DC443" s="56"/>
      <c r="DD443" s="56"/>
      <c r="DE443" s="56"/>
      <c r="DF443" s="56"/>
      <c r="DG443" s="56"/>
      <c r="DH443" s="56"/>
      <c r="DI443" s="56"/>
      <c r="DJ443" s="56"/>
      <c r="DK443" s="56"/>
      <c r="DL443" s="56"/>
      <c r="DM443" s="56"/>
      <c r="DN443" s="56"/>
      <c r="DO443" s="56"/>
      <c r="DP443" s="56"/>
      <c r="DQ443" s="56"/>
      <c r="DR443" s="56"/>
      <c r="DS443" s="56"/>
      <c r="DT443" s="56"/>
      <c r="DU443" s="56"/>
      <c r="DV443" s="56"/>
      <c r="DW443" s="56"/>
      <c r="DX443" s="56"/>
      <c r="DY443" s="56"/>
      <c r="DZ443" s="56"/>
      <c r="EA443" s="56"/>
      <c r="EB443" s="56"/>
      <c r="EC443" s="56"/>
      <c r="ED443" s="56"/>
      <c r="EE443" s="56"/>
      <c r="EF443" s="56"/>
      <c r="EG443" s="56"/>
      <c r="EH443" s="56"/>
      <c r="EI443" s="56"/>
      <c r="EJ443" s="56"/>
      <c r="EK443" s="56"/>
      <c r="EL443" s="56"/>
      <c r="EM443" s="56"/>
      <c r="EN443" s="56"/>
      <c r="EO443" s="56"/>
      <c r="EP443" s="56"/>
      <c r="EQ443" s="56"/>
      <c r="ER443" s="56"/>
      <c r="ES443" s="56"/>
      <c r="ET443" s="56"/>
      <c r="EU443" s="56"/>
      <c r="EV443" s="56"/>
      <c r="EW443" s="56"/>
      <c r="EX443" s="56"/>
      <c r="EY443" s="56"/>
      <c r="EZ443" s="56"/>
      <c r="FA443" s="56"/>
      <c r="FB443" s="56"/>
      <c r="FC443" s="56"/>
      <c r="FD443" s="56"/>
      <c r="FE443" s="56"/>
      <c r="FF443" s="56"/>
      <c r="FG443" s="56"/>
      <c r="FH443" s="56"/>
      <c r="FI443" s="56"/>
      <c r="FJ443" s="56"/>
      <c r="FK443" s="56"/>
      <c r="FL443" s="56"/>
      <c r="FM443" s="56"/>
      <c r="FN443" s="56"/>
      <c r="FO443" s="56"/>
      <c r="FP443" s="56"/>
      <c r="FQ443" s="56"/>
      <c r="FR443" s="56"/>
      <c r="FS443" s="56"/>
      <c r="FT443" s="56"/>
      <c r="FU443" s="56"/>
      <c r="FV443" s="56"/>
      <c r="FW443" s="56"/>
      <c r="FX443" s="56"/>
      <c r="FY443" s="56"/>
      <c r="FZ443" s="56"/>
      <c r="GA443" s="56"/>
      <c r="GB443" s="56"/>
      <c r="GC443" s="56"/>
      <c r="GD443" s="56"/>
      <c r="GE443" s="56"/>
      <c r="GF443" s="56"/>
      <c r="GG443" s="56"/>
      <c r="GH443" s="56"/>
      <c r="GI443" s="56"/>
      <c r="GJ443" s="56"/>
      <c r="GK443" s="56"/>
      <c r="GL443" s="56"/>
      <c r="GM443" s="56"/>
      <c r="GN443" s="56"/>
      <c r="GO443" s="56"/>
      <c r="GP443" s="56"/>
      <c r="GQ443" s="56"/>
      <c r="GR443" s="56"/>
      <c r="GS443" s="56"/>
      <c r="GT443" s="56"/>
      <c r="GU443" s="56"/>
      <c r="GV443" s="56"/>
      <c r="GW443" s="56"/>
      <c r="GX443" s="56"/>
      <c r="GY443" s="56"/>
      <c r="GZ443" s="56"/>
      <c r="HA443" s="56"/>
      <c r="HB443" s="56"/>
      <c r="HC443" s="56"/>
      <c r="HD443" s="56"/>
      <c r="HE443" s="56"/>
      <c r="HF443" s="56"/>
      <c r="HG443" s="56"/>
      <c r="HH443" s="56"/>
      <c r="HI443" s="56"/>
      <c r="HJ443" s="56"/>
      <c r="HK443" s="56"/>
      <c r="HL443" s="56"/>
      <c r="HM443" s="56"/>
      <c r="HN443" s="56"/>
      <c r="HO443" s="56"/>
      <c r="HP443" s="56"/>
      <c r="HQ443" s="56"/>
      <c r="HR443" s="56"/>
      <c r="HS443" s="56"/>
      <c r="HT443" s="56"/>
      <c r="HU443" s="56"/>
      <c r="HV443" s="56"/>
      <c r="HW443" s="56"/>
      <c r="HX443" s="56"/>
      <c r="HY443" s="56"/>
      <c r="HZ443" s="56"/>
      <c r="IA443" s="56"/>
      <c r="IB443" s="56"/>
      <c r="IC443" s="56"/>
      <c r="ID443" s="56"/>
      <c r="IE443" s="56"/>
      <c r="IF443" s="56"/>
      <c r="IG443" s="56"/>
      <c r="IH443" s="56"/>
      <c r="II443" s="56"/>
      <c r="IJ443" s="56"/>
      <c r="IK443" s="56"/>
      <c r="IL443" s="56"/>
      <c r="IM443" s="56"/>
      <c r="IN443" s="56"/>
      <c r="IO443" s="56"/>
      <c r="IP443" s="56"/>
      <c r="IQ443" s="56"/>
      <c r="IR443" s="56"/>
      <c r="IS443" s="56"/>
      <c r="IT443" s="56"/>
      <c r="IU443" s="56"/>
      <c r="IV443" s="56"/>
    </row>
    <row r="444" spans="1:256" ht="14.25">
      <c r="A444" s="47" t="s">
        <v>449</v>
      </c>
      <c r="B444" s="73">
        <v>8902</v>
      </c>
      <c r="C444" s="73">
        <v>0</v>
      </c>
      <c r="D444" s="43">
        <f t="shared" si="20"/>
        <v>0</v>
      </c>
      <c r="E444" s="7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4.25">
      <c r="A445" s="49" t="s">
        <v>450</v>
      </c>
      <c r="B445" s="72">
        <f>SUM(B446)</f>
        <v>0</v>
      </c>
      <c r="C445" s="72">
        <f>SUM(C446)</f>
        <v>0</v>
      </c>
      <c r="D445" s="43">
        <f t="shared" si="20"/>
        <v>0</v>
      </c>
      <c r="E445" s="7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ht="14.25">
      <c r="A446" s="51" t="s">
        <v>451</v>
      </c>
      <c r="B446" s="74">
        <v>13320</v>
      </c>
      <c r="C446" s="74">
        <v>0</v>
      </c>
      <c r="D446" s="43">
        <f t="shared" si="20"/>
        <v>0</v>
      </c>
      <c r="E446" s="7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27">
      <c r="A447" s="21" t="s">
        <v>452</v>
      </c>
      <c r="B447" s="77">
        <f aca="true" t="shared" si="21" ref="B447:C449">SUM(B450)</f>
        <v>0</v>
      </c>
      <c r="C447" s="77">
        <f t="shared" si="21"/>
        <v>0</v>
      </c>
      <c r="D447" s="44">
        <f t="shared" si="20"/>
        <v>0</v>
      </c>
      <c r="E447" s="22">
        <f>C447/60618</f>
        <v>0</v>
      </c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  <c r="IV447" s="45"/>
    </row>
    <row r="448" spans="1:256" ht="14.25">
      <c r="A448" s="47" t="s">
        <v>453</v>
      </c>
      <c r="B448" s="73">
        <f t="shared" si="21"/>
        <v>0</v>
      </c>
      <c r="C448" s="73">
        <f t="shared" si="21"/>
        <v>0</v>
      </c>
      <c r="D448" s="43">
        <f t="shared" si="20"/>
        <v>0</v>
      </c>
      <c r="E448" s="7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4.25">
      <c r="A449" s="47" t="s">
        <v>454</v>
      </c>
      <c r="B449" s="73">
        <f t="shared" si="21"/>
        <v>0</v>
      </c>
      <c r="C449" s="73">
        <f t="shared" si="21"/>
        <v>0</v>
      </c>
      <c r="D449" s="43">
        <f t="shared" si="20"/>
        <v>0</v>
      </c>
      <c r="E449" s="7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5" customHeight="1">
      <c r="A450" s="49" t="s">
        <v>455</v>
      </c>
      <c r="B450" s="72">
        <f>SUM(B453:B455)</f>
        <v>0</v>
      </c>
      <c r="C450" s="72">
        <f>SUM(C453:C455)</f>
        <v>0</v>
      </c>
      <c r="D450" s="43">
        <f aca="true" t="shared" si="22" ref="D450:D468">C450/B450</f>
        <v>0</v>
      </c>
      <c r="E450" s="7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4.25">
      <c r="A451" s="47" t="s">
        <v>456</v>
      </c>
      <c r="B451" s="73">
        <f>SUM(B453:B454)</f>
        <v>0</v>
      </c>
      <c r="C451" s="73">
        <f>SUM(C453:C454)</f>
        <v>0</v>
      </c>
      <c r="D451" s="43">
        <f t="shared" si="22"/>
        <v>0</v>
      </c>
      <c r="E451" s="7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4.25">
      <c r="A452" s="47" t="s">
        <v>457</v>
      </c>
      <c r="B452" s="73">
        <f>SUM(B455)</f>
        <v>0</v>
      </c>
      <c r="C452" s="73">
        <f>SUM(C455)</f>
        <v>0</v>
      </c>
      <c r="D452" s="43">
        <f t="shared" si="22"/>
        <v>0</v>
      </c>
      <c r="E452" s="7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14.25">
      <c r="A453" s="47" t="s">
        <v>458</v>
      </c>
      <c r="B453" s="73">
        <v>340000</v>
      </c>
      <c r="C453" s="73">
        <v>269012</v>
      </c>
      <c r="D453" s="43">
        <f t="shared" si="22"/>
        <v>0</v>
      </c>
      <c r="E453" s="7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16.5" customHeight="1">
      <c r="A454" s="47" t="s">
        <v>459</v>
      </c>
      <c r="B454" s="73">
        <v>125000</v>
      </c>
      <c r="C454" s="73">
        <v>0</v>
      </c>
      <c r="D454" s="43">
        <f t="shared" si="22"/>
        <v>0</v>
      </c>
      <c r="E454" s="7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26.25">
      <c r="A455" s="51" t="s">
        <v>460</v>
      </c>
      <c r="B455" s="74">
        <v>40000</v>
      </c>
      <c r="C455" s="74">
        <v>0</v>
      </c>
      <c r="D455" s="57">
        <f t="shared" si="22"/>
        <v>0</v>
      </c>
      <c r="E455" s="7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21" customHeight="1">
      <c r="A456" s="32" t="s">
        <v>461</v>
      </c>
      <c r="B456" s="82">
        <f>SUM(B458,B466)</f>
        <v>0</v>
      </c>
      <c r="C456" s="82">
        <f>SUM(C458,C466)</f>
        <v>0</v>
      </c>
      <c r="D456" s="83">
        <f t="shared" si="22"/>
        <v>0</v>
      </c>
      <c r="E456" s="33">
        <f>C456/60618</f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ht="14.25">
      <c r="A457" s="53" t="s">
        <v>462</v>
      </c>
      <c r="B457" s="76">
        <f>SUM(B459,B468)</f>
        <v>0</v>
      </c>
      <c r="C457" s="76">
        <f>SUM(C459,C468)</f>
        <v>0</v>
      </c>
      <c r="D457" s="40">
        <f t="shared" si="22"/>
        <v>0</v>
      </c>
      <c r="E457" s="7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4.25">
      <c r="A458" s="88" t="s">
        <v>463</v>
      </c>
      <c r="B458" s="77">
        <f>SUM(B460,B464)</f>
        <v>0</v>
      </c>
      <c r="C458" s="77">
        <f>SUM(C460,C464)</f>
        <v>0</v>
      </c>
      <c r="D458" s="44">
        <f t="shared" si="22"/>
        <v>0</v>
      </c>
      <c r="E458" s="22">
        <f>C458/60618</f>
        <v>0</v>
      </c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  <c r="IV458" s="45"/>
    </row>
    <row r="459" spans="1:256" ht="14.25">
      <c r="A459" s="47" t="s">
        <v>464</v>
      </c>
      <c r="B459" s="73">
        <f>SUM(B461:B463,B465)</f>
        <v>0</v>
      </c>
      <c r="C459" s="73">
        <f>SUM(C461:C463,C465)</f>
        <v>0</v>
      </c>
      <c r="D459" s="43">
        <f t="shared" si="22"/>
        <v>0</v>
      </c>
      <c r="E459" s="7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4.25">
      <c r="A460" s="49" t="s">
        <v>465</v>
      </c>
      <c r="B460" s="72">
        <f>SUM(B461:B463)</f>
        <v>0</v>
      </c>
      <c r="C460" s="72">
        <f>SUM(C461:C463)</f>
        <v>0</v>
      </c>
      <c r="D460" s="43">
        <f t="shared" si="22"/>
        <v>0</v>
      </c>
      <c r="E460" s="7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26.25">
      <c r="A461" s="47" t="s">
        <v>466</v>
      </c>
      <c r="B461" s="73">
        <v>35502</v>
      </c>
      <c r="C461" s="73">
        <v>36506</v>
      </c>
      <c r="D461" s="43">
        <f t="shared" si="22"/>
        <v>0</v>
      </c>
      <c r="E461" s="7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4.25">
      <c r="A462" s="47" t="s">
        <v>467</v>
      </c>
      <c r="B462" s="73">
        <v>6319</v>
      </c>
      <c r="C462" s="73">
        <v>6498</v>
      </c>
      <c r="D462" s="43">
        <f t="shared" si="22"/>
        <v>0</v>
      </c>
      <c r="E462" s="7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16.5" customHeight="1">
      <c r="A463" s="47" t="s">
        <v>468</v>
      </c>
      <c r="B463" s="73">
        <v>923</v>
      </c>
      <c r="C463" s="73">
        <v>840</v>
      </c>
      <c r="D463" s="43">
        <f t="shared" si="22"/>
        <v>0</v>
      </c>
      <c r="E463" s="7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4.25">
      <c r="A464" s="89" t="s">
        <v>469</v>
      </c>
      <c r="B464" s="72">
        <f>SUM(B465)</f>
        <v>0</v>
      </c>
      <c r="C464" s="72">
        <f>SUM(C465)</f>
        <v>0</v>
      </c>
      <c r="D464" s="43">
        <f t="shared" si="22"/>
        <v>0</v>
      </c>
      <c r="E464" s="90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56"/>
      <c r="DH464" s="56"/>
      <c r="DI464" s="56"/>
      <c r="DJ464" s="56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  <c r="DU464" s="56"/>
      <c r="DV464" s="56"/>
      <c r="DW464" s="56"/>
      <c r="DX464" s="56"/>
      <c r="DY464" s="56"/>
      <c r="DZ464" s="56"/>
      <c r="EA464" s="56"/>
      <c r="EB464" s="56"/>
      <c r="EC464" s="56"/>
      <c r="ED464" s="56"/>
      <c r="EE464" s="56"/>
      <c r="EF464" s="56"/>
      <c r="EG464" s="56"/>
      <c r="EH464" s="56"/>
      <c r="EI464" s="56"/>
      <c r="EJ464" s="56"/>
      <c r="EK464" s="56"/>
      <c r="EL464" s="56"/>
      <c r="EM464" s="56"/>
      <c r="EN464" s="56"/>
      <c r="EO464" s="56"/>
      <c r="EP464" s="56"/>
      <c r="EQ464" s="56"/>
      <c r="ER464" s="56"/>
      <c r="ES464" s="56"/>
      <c r="ET464" s="56"/>
      <c r="EU464" s="56"/>
      <c r="EV464" s="56"/>
      <c r="EW464" s="56"/>
      <c r="EX464" s="56"/>
      <c r="EY464" s="56"/>
      <c r="EZ464" s="56"/>
      <c r="FA464" s="56"/>
      <c r="FB464" s="56"/>
      <c r="FC464" s="56"/>
      <c r="FD464" s="56"/>
      <c r="FE464" s="56"/>
      <c r="FF464" s="56"/>
      <c r="FG464" s="56"/>
      <c r="FH464" s="56"/>
      <c r="FI464" s="56"/>
      <c r="FJ464" s="56"/>
      <c r="FK464" s="56"/>
      <c r="FL464" s="56"/>
      <c r="FM464" s="56"/>
      <c r="FN464" s="56"/>
      <c r="FO464" s="56"/>
      <c r="FP464" s="56"/>
      <c r="FQ464" s="56"/>
      <c r="FR464" s="56"/>
      <c r="FS464" s="56"/>
      <c r="FT464" s="56"/>
      <c r="FU464" s="56"/>
      <c r="FV464" s="56"/>
      <c r="FW464" s="56"/>
      <c r="FX464" s="56"/>
      <c r="FY464" s="56"/>
      <c r="FZ464" s="56"/>
      <c r="GA464" s="56"/>
      <c r="GB464" s="56"/>
      <c r="GC464" s="56"/>
      <c r="GD464" s="56"/>
      <c r="GE464" s="56"/>
      <c r="GF464" s="56"/>
      <c r="GG464" s="56"/>
      <c r="GH464" s="56"/>
      <c r="GI464" s="56"/>
      <c r="GJ464" s="56"/>
      <c r="GK464" s="56"/>
      <c r="GL464" s="56"/>
      <c r="GM464" s="56"/>
      <c r="GN464" s="56"/>
      <c r="GO464" s="56"/>
      <c r="GP464" s="56"/>
      <c r="GQ464" s="56"/>
      <c r="GR464" s="56"/>
      <c r="GS464" s="56"/>
      <c r="GT464" s="56"/>
      <c r="GU464" s="56"/>
      <c r="GV464" s="56"/>
      <c r="GW464" s="56"/>
      <c r="GX464" s="56"/>
      <c r="GY464" s="56"/>
      <c r="GZ464" s="56"/>
      <c r="HA464" s="56"/>
      <c r="HB464" s="56"/>
      <c r="HC464" s="56"/>
      <c r="HD464" s="56"/>
      <c r="HE464" s="56"/>
      <c r="HF464" s="56"/>
      <c r="HG464" s="56"/>
      <c r="HH464" s="56"/>
      <c r="HI464" s="56"/>
      <c r="HJ464" s="56"/>
      <c r="HK464" s="56"/>
      <c r="HL464" s="56"/>
      <c r="HM464" s="56"/>
      <c r="HN464" s="56"/>
      <c r="HO464" s="56"/>
      <c r="HP464" s="56"/>
      <c r="HQ464" s="56"/>
      <c r="HR464" s="56"/>
      <c r="HS464" s="56"/>
      <c r="HT464" s="56"/>
      <c r="HU464" s="56"/>
      <c r="HV464" s="56"/>
      <c r="HW464" s="56"/>
      <c r="HX464" s="56"/>
      <c r="HY464" s="56"/>
      <c r="HZ464" s="56"/>
      <c r="IA464" s="56"/>
      <c r="IB464" s="56"/>
      <c r="IC464" s="56"/>
      <c r="ID464" s="56"/>
      <c r="IE464" s="56"/>
      <c r="IF464" s="56"/>
      <c r="IG464" s="56"/>
      <c r="IH464" s="56"/>
      <c r="II464" s="56"/>
      <c r="IJ464" s="56"/>
      <c r="IK464" s="56"/>
      <c r="IL464" s="56"/>
      <c r="IM464" s="56"/>
      <c r="IN464" s="56"/>
      <c r="IO464" s="56"/>
      <c r="IP464" s="56"/>
      <c r="IQ464" s="56"/>
      <c r="IR464" s="56"/>
      <c r="IS464" s="56"/>
      <c r="IT464" s="56"/>
      <c r="IU464" s="56"/>
      <c r="IV464" s="56"/>
    </row>
    <row r="465" spans="1:256" ht="14.25">
      <c r="A465" s="47" t="s">
        <v>470</v>
      </c>
      <c r="B465" s="73">
        <v>40000</v>
      </c>
      <c r="C465" s="73">
        <v>0</v>
      </c>
      <c r="D465" s="43">
        <f t="shared" si="22"/>
        <v>0</v>
      </c>
      <c r="E465" s="9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ht="14.25">
      <c r="A466" s="21" t="s">
        <v>471</v>
      </c>
      <c r="B466" s="77">
        <f>SUM(B467)</f>
        <v>0</v>
      </c>
      <c r="C466" s="77">
        <f>SUM(C467)</f>
        <v>0</v>
      </c>
      <c r="D466" s="44">
        <f t="shared" si="22"/>
        <v>0</v>
      </c>
      <c r="E466" s="22">
        <f>C466/60618</f>
        <v>0</v>
      </c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  <c r="BW466" s="78"/>
      <c r="BX466" s="78"/>
      <c r="BY466" s="78"/>
      <c r="BZ466" s="78"/>
      <c r="CA466" s="78"/>
      <c r="CB466" s="78"/>
      <c r="CC466" s="78"/>
      <c r="CD466" s="7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  <c r="FO466" s="78"/>
      <c r="FP466" s="78"/>
      <c r="FQ466" s="78"/>
      <c r="FR466" s="78"/>
      <c r="FS466" s="78"/>
      <c r="FT466" s="78"/>
      <c r="FU466" s="78"/>
      <c r="FV466" s="78"/>
      <c r="FW466" s="78"/>
      <c r="FX466" s="78"/>
      <c r="FY466" s="78"/>
      <c r="FZ466" s="78"/>
      <c r="GA466" s="78"/>
      <c r="GB466" s="78"/>
      <c r="GC466" s="78"/>
      <c r="GD466" s="78"/>
      <c r="GE466" s="78"/>
      <c r="GF466" s="78"/>
      <c r="GG466" s="78"/>
      <c r="GH466" s="78"/>
      <c r="GI466" s="78"/>
      <c r="GJ466" s="78"/>
      <c r="GK466" s="78"/>
      <c r="GL466" s="78"/>
      <c r="GM466" s="78"/>
      <c r="GN466" s="78"/>
      <c r="GO466" s="78"/>
      <c r="GP466" s="78"/>
      <c r="GQ466" s="78"/>
      <c r="GR466" s="78"/>
      <c r="GS466" s="78"/>
      <c r="GT466" s="78"/>
      <c r="GU466" s="78"/>
      <c r="GV466" s="78"/>
      <c r="GW466" s="78"/>
      <c r="GX466" s="78"/>
      <c r="GY466" s="78"/>
      <c r="GZ466" s="78"/>
      <c r="HA466" s="78"/>
      <c r="HB466" s="78"/>
      <c r="HC466" s="78"/>
      <c r="HD466" s="78"/>
      <c r="HE466" s="78"/>
      <c r="HF466" s="78"/>
      <c r="HG466" s="78"/>
      <c r="HH466" s="78"/>
      <c r="HI466" s="78"/>
      <c r="HJ466" s="78"/>
      <c r="HK466" s="78"/>
      <c r="HL466" s="78"/>
      <c r="HM466" s="78"/>
      <c r="HN466" s="78"/>
      <c r="HO466" s="78"/>
      <c r="HP466" s="78"/>
      <c r="HQ466" s="78"/>
      <c r="HR466" s="78"/>
      <c r="HS466" s="78"/>
      <c r="HT466" s="78"/>
      <c r="HU466" s="78"/>
      <c r="HV466" s="78"/>
      <c r="HW466" s="78"/>
      <c r="HX466" s="78"/>
      <c r="HY466" s="78"/>
      <c r="HZ466" s="78"/>
      <c r="IA466" s="78"/>
      <c r="IB466" s="78"/>
      <c r="IC466" s="78"/>
      <c r="ID466" s="78"/>
      <c r="IE466" s="78"/>
      <c r="IF466" s="78"/>
      <c r="IG466" s="78"/>
      <c r="IH466" s="78"/>
      <c r="II466" s="78"/>
      <c r="IJ466" s="78"/>
      <c r="IK466" s="78"/>
      <c r="IL466" s="78"/>
      <c r="IM466" s="78"/>
      <c r="IN466" s="78"/>
      <c r="IO466" s="78"/>
      <c r="IP466" s="78"/>
      <c r="IQ466" s="78"/>
      <c r="IR466" s="78"/>
      <c r="IS466" s="78"/>
      <c r="IT466" s="78"/>
      <c r="IU466" s="78"/>
      <c r="IV466" s="78"/>
    </row>
    <row r="467" spans="1:256" ht="14.25">
      <c r="A467" s="49" t="s">
        <v>472</v>
      </c>
      <c r="B467" s="72">
        <f>SUM(B468)</f>
        <v>0</v>
      </c>
      <c r="C467" s="72">
        <f>SUM(C468)</f>
        <v>0</v>
      </c>
      <c r="D467" s="43">
        <f t="shared" si="22"/>
        <v>0</v>
      </c>
      <c r="E467" s="90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56"/>
      <c r="DH467" s="56"/>
      <c r="DI467" s="56"/>
      <c r="DJ467" s="56"/>
      <c r="DK467" s="56"/>
      <c r="DL467" s="56"/>
      <c r="DM467" s="56"/>
      <c r="DN467" s="56"/>
      <c r="DO467" s="56"/>
      <c r="DP467" s="56"/>
      <c r="DQ467" s="56"/>
      <c r="DR467" s="56"/>
      <c r="DS467" s="56"/>
      <c r="DT467" s="56"/>
      <c r="DU467" s="56"/>
      <c r="DV467" s="56"/>
      <c r="DW467" s="56"/>
      <c r="DX467" s="56"/>
      <c r="DY467" s="56"/>
      <c r="DZ467" s="56"/>
      <c r="EA467" s="56"/>
      <c r="EB467" s="56"/>
      <c r="EC467" s="56"/>
      <c r="ED467" s="56"/>
      <c r="EE467" s="56"/>
      <c r="EF467" s="56"/>
      <c r="EG467" s="56"/>
      <c r="EH467" s="56"/>
      <c r="EI467" s="56"/>
      <c r="EJ467" s="56"/>
      <c r="EK467" s="56"/>
      <c r="EL467" s="56"/>
      <c r="EM467" s="56"/>
      <c r="EN467" s="56"/>
      <c r="EO467" s="56"/>
      <c r="EP467" s="56"/>
      <c r="EQ467" s="56"/>
      <c r="ER467" s="56"/>
      <c r="ES467" s="56"/>
      <c r="ET467" s="56"/>
      <c r="EU467" s="56"/>
      <c r="EV467" s="56"/>
      <c r="EW467" s="56"/>
      <c r="EX467" s="56"/>
      <c r="EY467" s="56"/>
      <c r="EZ467" s="56"/>
      <c r="FA467" s="56"/>
      <c r="FB467" s="56"/>
      <c r="FC467" s="56"/>
      <c r="FD467" s="56"/>
      <c r="FE467" s="56"/>
      <c r="FF467" s="56"/>
      <c r="FG467" s="56"/>
      <c r="FH467" s="56"/>
      <c r="FI467" s="56"/>
      <c r="FJ467" s="56"/>
      <c r="FK467" s="56"/>
      <c r="FL467" s="56"/>
      <c r="FM467" s="56"/>
      <c r="FN467" s="56"/>
      <c r="FO467" s="56"/>
      <c r="FP467" s="56"/>
      <c r="FQ467" s="56"/>
      <c r="FR467" s="56"/>
      <c r="FS467" s="56"/>
      <c r="FT467" s="56"/>
      <c r="FU467" s="56"/>
      <c r="FV467" s="56"/>
      <c r="FW467" s="56"/>
      <c r="FX467" s="56"/>
      <c r="FY467" s="56"/>
      <c r="FZ467" s="56"/>
      <c r="GA467" s="56"/>
      <c r="GB467" s="56"/>
      <c r="GC467" s="56"/>
      <c r="GD467" s="56"/>
      <c r="GE467" s="56"/>
      <c r="GF467" s="56"/>
      <c r="GG467" s="56"/>
      <c r="GH467" s="56"/>
      <c r="GI467" s="56"/>
      <c r="GJ467" s="56"/>
      <c r="GK467" s="56"/>
      <c r="GL467" s="56"/>
      <c r="GM467" s="56"/>
      <c r="GN467" s="56"/>
      <c r="GO467" s="56"/>
      <c r="GP467" s="56"/>
      <c r="GQ467" s="56"/>
      <c r="GR467" s="56"/>
      <c r="GS467" s="56"/>
      <c r="GT467" s="56"/>
      <c r="GU467" s="56"/>
      <c r="GV467" s="56"/>
      <c r="GW467" s="56"/>
      <c r="GX467" s="56"/>
      <c r="GY467" s="56"/>
      <c r="GZ467" s="56"/>
      <c r="HA467" s="56"/>
      <c r="HB467" s="56"/>
      <c r="HC467" s="56"/>
      <c r="HD467" s="56"/>
      <c r="HE467" s="56"/>
      <c r="HF467" s="56"/>
      <c r="HG467" s="56"/>
      <c r="HH467" s="56"/>
      <c r="HI467" s="56"/>
      <c r="HJ467" s="56"/>
      <c r="HK467" s="56"/>
      <c r="HL467" s="56"/>
      <c r="HM467" s="56"/>
      <c r="HN467" s="56"/>
      <c r="HO467" s="56"/>
      <c r="HP467" s="56"/>
      <c r="HQ467" s="56"/>
      <c r="HR467" s="56"/>
      <c r="HS467" s="56"/>
      <c r="HT467" s="56"/>
      <c r="HU467" s="56"/>
      <c r="HV467" s="56"/>
      <c r="HW467" s="56"/>
      <c r="HX467" s="56"/>
      <c r="HY467" s="56"/>
      <c r="HZ467" s="56"/>
      <c r="IA467" s="56"/>
      <c r="IB467" s="56"/>
      <c r="IC467" s="56"/>
      <c r="ID467" s="56"/>
      <c r="IE467" s="56"/>
      <c r="IF467" s="56"/>
      <c r="IG467" s="56"/>
      <c r="IH467" s="56"/>
      <c r="II467" s="56"/>
      <c r="IJ467" s="56"/>
      <c r="IK467" s="56"/>
      <c r="IL467" s="56"/>
      <c r="IM467" s="56"/>
      <c r="IN467" s="56"/>
      <c r="IO467" s="56"/>
      <c r="IP467" s="56"/>
      <c r="IQ467" s="56"/>
      <c r="IR467" s="56"/>
      <c r="IS467" s="56"/>
      <c r="IT467" s="56"/>
      <c r="IU467" s="56"/>
      <c r="IV467" s="56"/>
    </row>
    <row r="468" spans="1:256" ht="14.25">
      <c r="A468" s="47" t="s">
        <v>473</v>
      </c>
      <c r="B468" s="73">
        <v>11980</v>
      </c>
      <c r="C468" s="73">
        <v>0</v>
      </c>
      <c r="D468" s="43">
        <f t="shared" si="22"/>
        <v>0</v>
      </c>
      <c r="E468" s="9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</sheetData>
  <mergeCells count="11">
    <mergeCell ref="B1:E1"/>
    <mergeCell ref="D3:E3"/>
    <mergeCell ref="D4:E4"/>
    <mergeCell ref="D5:E5"/>
    <mergeCell ref="D6:E6"/>
    <mergeCell ref="A8:E8"/>
    <mergeCell ref="A10:B10"/>
    <mergeCell ref="A11:A12"/>
    <mergeCell ref="C11:C12"/>
    <mergeCell ref="D11:D12"/>
    <mergeCell ref="E11:E12"/>
  </mergeCells>
  <printOptions horizontalCentered="1"/>
  <pageMargins left="0.7875" right="0.7875" top="0.9840277777777778" bottom="0.9840277777777778" header="0.5" footer="0.5"/>
  <pageSetup cellComments="asDisplayed" firstPageNumber="1" useFirstPageNumber="1" horizontalDpi="300" verticalDpi="300" orientation="portrait" paperSize="9" scale="80"/>
  <headerFooter alignWithMargins="0">
    <oddFooter>&amp;CStrona &amp;P</oddFooter>
  </headerFooter>
  <rowBreaks count="2" manualBreakCount="2">
    <brk id="368" max="255" man="1"/>
    <brk id="4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2004-03-30T08:44:06Z</cp:lastPrinted>
  <dcterms:created xsi:type="dcterms:W3CDTF">2002-11-18T12:39:32Z</dcterms:created>
  <dcterms:modified xsi:type="dcterms:W3CDTF">2004-03-14T11:10:09Z</dcterms:modified>
  <cp:category/>
  <cp:version/>
  <cp:contentType/>
  <cp:contentStatus/>
  <cp:revision>1</cp:revision>
</cp:coreProperties>
</file>