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35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<sst xmlns="http://schemas.openxmlformats.org/spreadsheetml/2006/main" count="610" uniqueCount="260">
  <si>
    <t>2320</t>
  </si>
  <si>
    <t>0970</t>
  </si>
  <si>
    <t>0750</t>
  </si>
  <si>
    <t>0920</t>
  </si>
  <si>
    <t>0690</t>
  </si>
  <si>
    <t>0570</t>
  </si>
  <si>
    <t>6339</t>
  </si>
  <si>
    <t>6298</t>
  </si>
  <si>
    <t>2708</t>
  </si>
  <si>
    <t>0770</t>
  </si>
  <si>
    <t>0760</t>
  </si>
  <si>
    <t>0470</t>
  </si>
  <si>
    <t>0870</t>
  </si>
  <si>
    <t>0560</t>
  </si>
  <si>
    <t>0590</t>
  </si>
  <si>
    <t>0480</t>
  </si>
  <si>
    <t>0960</t>
  </si>
  <si>
    <t>0910</t>
  </si>
  <si>
    <t>0350</t>
  </si>
  <si>
    <t>0500</t>
  </si>
  <si>
    <t>0340</t>
  </si>
  <si>
    <t>0310</t>
  </si>
  <si>
    <t>0320</t>
  </si>
  <si>
    <t>0330</t>
  </si>
  <si>
    <t>0430</t>
  </si>
  <si>
    <t>0370</t>
  </si>
  <si>
    <t>0360</t>
  </si>
  <si>
    <t>2680</t>
  </si>
  <si>
    <t>0410</t>
  </si>
  <si>
    <t>0020</t>
  </si>
  <si>
    <t>0010</t>
  </si>
  <si>
    <t>2920</t>
  </si>
  <si>
    <t>2980</t>
  </si>
  <si>
    <t>0140</t>
  </si>
  <si>
    <t>2030</t>
  </si>
  <si>
    <t>0830</t>
  </si>
  <si>
    <t>0400</t>
  </si>
  <si>
    <t>0460</t>
  </si>
  <si>
    <t>Dział 010</t>
  </si>
  <si>
    <t>Rolnictwo i łowiectwo</t>
  </si>
  <si>
    <t>Rozdz. 01095</t>
  </si>
  <si>
    <t>Pozostała działalność</t>
  </si>
  <si>
    <t>Dział 600</t>
  </si>
  <si>
    <t>Transport i łączność</t>
  </si>
  <si>
    <t>Rozdz. 60016</t>
  </si>
  <si>
    <t>Drogi publiczne gminne</t>
  </si>
  <si>
    <t>Dział 630</t>
  </si>
  <si>
    <t>Turystyka</t>
  </si>
  <si>
    <t>Rozdz. 63003</t>
  </si>
  <si>
    <t>Zadania w zakresie upowszechniania turystyki</t>
  </si>
  <si>
    <t>Rozdz. 63095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</si>
  <si>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</si>
  <si>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</si>
  <si>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</si>
  <si>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</si>
  <si>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</si>
  <si>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</si>
  <si>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Dział 750</t>
  </si>
  <si>
    <t>Administracja publiczna</t>
  </si>
  <si>
    <t>Rozdz. 75023</t>
  </si>
  <si>
    <t>Urzędy gmin</t>
  </si>
  <si>
    <t>Rozdz. 75095</t>
  </si>
  <si>
    <t>Dział 754</t>
  </si>
  <si>
    <t>Bezpieczeństwo publiczne i ochrona przeciwpożarowa</t>
  </si>
  <si>
    <t>Rozdz. 75414</t>
  </si>
  <si>
    <t>Rozdz. 75416</t>
  </si>
  <si>
    <t>Straż Miejska</t>
  </si>
  <si>
    <t>Dział 756</t>
  </si>
  <si>
    <t>Dochody od osób prawnych, od osób fizycznych i innych jednostek nieposiadających osobowości prawnej oraz wydatki związane z ich poborem</t>
  </si>
  <si>
    <t>Rozdz. 75601</t>
  </si>
  <si>
    <t>Wpływy z podatku dochodowego od osób fizycznych</t>
  </si>
  <si>
    <t>Rozdz. 75615</t>
  </si>
  <si>
    <t>Rozdz. 75616</t>
  </si>
  <si>
    <t>Wpływy z podatku rolnego, podatku leśnego, podatku od czynności cywilnoprawnych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</si>
  <si>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</si>
  <si>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Rozdz. 75618</t>
  </si>
  <si>
    <t>Wpływy z opłat stanowiących dochody jednostek samorządu terytorialnego na podstawie ustaw</t>
  </si>
  <si>
    <t>Rozdz. 75621</t>
  </si>
  <si>
    <t>Udziały gmin w podatkach stanowiących dochód budżetu państwa</t>
  </si>
  <si>
    <t>Dział 758</t>
  </si>
  <si>
    <t>Różne rozliczenia</t>
  </si>
  <si>
    <t>Rozdz. 75801</t>
  </si>
  <si>
    <t>Część oświatowa subwencji ogólnej dla jednostek samorządu terytorialnego</t>
  </si>
  <si>
    <t>Rozdz. 75807</t>
  </si>
  <si>
    <t>Część wyrównawcza subwencji ogólnej dla gmin</t>
  </si>
  <si>
    <t>Rozdz. 75814</t>
  </si>
  <si>
    <t>Różne rozliczenia finansowe</t>
  </si>
  <si>
    <t>Rozdz. 75815</t>
  </si>
  <si>
    <t>Wpływy do wyjaśnienia</t>
  </si>
  <si>
    <t>Rozdz. 75816</t>
  </si>
  <si>
    <t>Wpływy do rozliczenia</t>
  </si>
  <si>
    <t>Rozdz. 75831</t>
  </si>
  <si>
    <t>Część równoważąca subwencji ogólnej dla gmin</t>
  </si>
  <si>
    <t>Dział 801</t>
  </si>
  <si>
    <t>Oświata i wychowanie</t>
  </si>
  <si>
    <t>Rozdz. 80101</t>
  </si>
  <si>
    <t>Szkoły podstawowe</t>
  </si>
  <si>
    <t>Rozdz. 80103</t>
  </si>
  <si>
    <t>Oddziały przedszkolne w szkołach podstawowych</t>
  </si>
  <si>
    <t>Rozdz. 80104</t>
  </si>
  <si>
    <t>Przedszkola</t>
  </si>
  <si>
    <t>Rozdz. 80110</t>
  </si>
  <si>
    <t>Gimnazja</t>
  </si>
  <si>
    <t>Rozdz. 80114</t>
  </si>
  <si>
    <t>Zespoły obsługi ekonimiczno - administracyjnej szkół</t>
  </si>
  <si>
    <t>Rozdz. 80195</t>
  </si>
  <si>
    <t>Dział 852</t>
  </si>
  <si>
    <t>Pomoc społeczna</t>
  </si>
  <si>
    <t>Rozdz. 85214</t>
  </si>
  <si>
    <t>Zasiłki i pomoc w naturze oraz składki na ubezpieczenia emerytalne i rentowe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</si>
  <si>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</si>
  <si>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</si>
  <si>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</si>
  <si>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</si>
  <si>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</si>
  <si>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</si>
  <si>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</si>
  <si>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85305</t>
  </si>
  <si>
    <t>Żłobki</t>
  </si>
  <si>
    <t>Dział 854</t>
  </si>
  <si>
    <t>Edukacyjna opieka wychowawcza</t>
  </si>
  <si>
    <t>Rozdz. 85415</t>
  </si>
  <si>
    <t>Pomoc materialna dla uczniów</t>
  </si>
  <si>
    <t>Dział 900</t>
  </si>
  <si>
    <t>Gospodarka komunalna i ochrona środowiska</t>
  </si>
  <si>
    <t>Rozdz. 90002</t>
  </si>
  <si>
    <t>Gospodarka odpadami</t>
  </si>
  <si>
    <t>Rozdz. 90003</t>
  </si>
  <si>
    <t>Oczyszczanie miast i wsi</t>
  </si>
  <si>
    <t>Rozdz. 90004</t>
  </si>
  <si>
    <t>Utrzymanie zieleni w miastach i gminach</t>
  </si>
  <si>
    <t>Rozdz. 90006</t>
  </si>
  <si>
    <t>Ochrona gleby i wód podziemnych</t>
  </si>
  <si>
    <t>Rozdz. 90013</t>
  </si>
  <si>
    <t>Schroniska dla zwierząt</t>
  </si>
  <si>
    <t>Rozdz. 90095</t>
  </si>
  <si>
    <t>Dział 921</t>
  </si>
  <si>
    <t>Kultura i ochrona dziedzictwa narodowego</t>
  </si>
  <si>
    <t>Dział 926</t>
  </si>
  <si>
    <t>Kultura fizyczna i sport</t>
  </si>
  <si>
    <t>Rozdz. 92601</t>
  </si>
  <si>
    <t>Obiekty sportowe</t>
  </si>
  <si>
    <t>Obrona cywilna</t>
  </si>
  <si>
    <t>dotacje celowe otrzymane z powiatu na zadania bieżące realizowane na podstawie porozumień między jednostkami samozrądu terytorialnego</t>
  </si>
  <si>
    <t>dochody z  najmu i dzierżawy składników majątkowych Skarbu Państwa, jednostek samorządu terytorialnego lub innych jednostek zaliczanych do sektora finansów publicznych</t>
  </si>
  <si>
    <t>wpływy z różnych dochodów</t>
  </si>
  <si>
    <t>grzywny, mandaty i inne kary pieniężne od osób fizycznych</t>
  </si>
  <si>
    <t>wpływy z różnych opłat</t>
  </si>
  <si>
    <t>pozostałe odsetki</t>
  </si>
  <si>
    <t>środki na dofinansowanie własnych inwestycji gmin, powiatów, samorządów województw, pozyskane z innych źródeł</t>
  </si>
  <si>
    <t>dotacje celowe otrzymane z budżetu państwa na realizacje inwestycji i zakupów inwestycyjnych własnych gmin</t>
  </si>
  <si>
    <t>środki na dofinansowanie własnych zadań bieżących gmin, powiatów, samorządów województw, pozyskane z innych źródeł</t>
  </si>
  <si>
    <t>wpływy ze sprzedaży składników majątkowych</t>
  </si>
  <si>
    <t>wpływy z opłat za wydawanie zezwoleń na sprzedaż alkoholu</t>
  </si>
  <si>
    <t>otrzymane spadki, zapisy i darowizny w postaci pieniężnej</t>
  </si>
  <si>
    <t>podatek od dziwłalności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</si>
  <si>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</si>
  <si>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</si>
  <si>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</si>
  <si>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</si>
  <si>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</si>
  <si>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</si>
  <si>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</si>
  <si>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</si>
  <si>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</si>
  <si>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wpływy z opłaty skarbowej</t>
  </si>
  <si>
    <t>podatek dochodowy od osób fizycznych</t>
  </si>
  <si>
    <t>podatek dochodowy od osób prawnych</t>
  </si>
  <si>
    <t>subwencje ogólne z budżetu państwa</t>
  </si>
  <si>
    <t>podatek od towarów i usług</t>
  </si>
  <si>
    <t>wpływy do wyjaśnienia</t>
  </si>
  <si>
    <t>wpływy z usług</t>
  </si>
  <si>
    <t>dotacje celowe przekazane z budżetu państwa na realizację własnych zadań bieżących gmin</t>
  </si>
  <si>
    <t>wpływy z opłaty produktowej</t>
  </si>
  <si>
    <t>wpływy z opłaty eksploatacyjnej</t>
  </si>
  <si>
    <t>wpływy z opłaty za zarząd, użytkowanie i użytkowanie wieczyste nieruchomości</t>
  </si>
  <si>
    <t>wpływy z tytułu przekształcenia prawa użytkowania wieczystego przesługującego osobom fizycznym w prawo własności</t>
  </si>
  <si>
    <t>wpłaty z tytułu odpłatnego nabycia prawa własności oraz prawa użytkowania wieczystego nieruchomości</t>
  </si>
  <si>
    <t>zaległości z podatków zniesionych</t>
  </si>
  <si>
    <t>wpływy za koncesje i licencje</t>
  </si>
  <si>
    <t>Rozdz. 85202</t>
  </si>
  <si>
    <t>Domy pomocy społecznej</t>
  </si>
  <si>
    <t>2360</t>
  </si>
  <si>
    <t>dochody jednostek samorządu terytorialnego związane z realizacją zadań z zakresu administracji rządowej oraz innych zadań zleconych ustawami</t>
  </si>
  <si>
    <t>rekompensaty utrzconych dochodów w podatkach i oopłatach lokalnych</t>
  </si>
  <si>
    <t>Dochody budżetowe - ogółem</t>
  </si>
  <si>
    <t>Dział - rozdział - paragraf - nazwa</t>
  </si>
  <si>
    <t>1</t>
  </si>
  <si>
    <t>3</t>
  </si>
  <si>
    <t>Zadania własne i zlecone</t>
  </si>
  <si>
    <t>2010</t>
  </si>
  <si>
    <t>Dotacje celowe otrzymane z budżetu państwa na realizację zadań bieżących z zakresu administracji rządowej oraz innych zadań zleconych gminie (związkom gmin) ustawami</t>
  </si>
  <si>
    <t>Rozdz. 75011</t>
  </si>
  <si>
    <t>Urzędy wojewódzkie</t>
  </si>
  <si>
    <t>§ 2010</t>
  </si>
  <si>
    <t>dotacje celowe otrzymane z budżetu państwa na realizację zadań bieżących z zakresu administracji rządowej oraz innych zadań zleconych gminie ustawami</t>
  </si>
  <si>
    <t>Rozdz. 75101</t>
  </si>
  <si>
    <t>Urzędy naczelnych organów władzy państwowej, kontroli i ochrony prawa</t>
  </si>
  <si>
    <t>Dział 751</t>
  </si>
  <si>
    <t>Urzędy naczelnych organów władzy państwowej, kontroli i ochrony prawa oraz sądownictwa</t>
  </si>
  <si>
    <t>Wpływy z różnych opłat</t>
  </si>
  <si>
    <t>2700</t>
  </si>
  <si>
    <t>Dział 851</t>
  </si>
  <si>
    <t>Ochrona zdrowia</t>
  </si>
  <si>
    <t>Rozdz. 85195</t>
  </si>
  <si>
    <t>Rozdz. 85203</t>
  </si>
  <si>
    <t>Ośrodki wsparcia</t>
  </si>
  <si>
    <t>Rozdz. 85212</t>
  </si>
  <si>
    <t>Świadczenia rodzinne, zaliczka alimentacyjna oraz składki na ubezpieczenia emerytalne i rentowe</t>
  </si>
  <si>
    <t>Rozdz. 85213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</si>
  <si>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</si>
  <si>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majątkowych Skarbu Państwa, jednostek samorządu terytorialnego lub innych jednostek zaliczanych do sektora finansów publicznych oraz innych umów o podobnym charakterze</t>
  </si>
  <si>
    <t>Rozdz. 92695</t>
  </si>
  <si>
    <t xml:space="preserve">Wpływy z różnych dochodów </t>
  </si>
  <si>
    <t>6310</t>
  </si>
  <si>
    <t>Świadczenia rodzinne, zaliczka alimentacyjna oraz składki na ubezpieczenia emertyalne i rentowe z ubezpieczenia społecznego</t>
  </si>
  <si>
    <t>Składki na ubezpieczenie zdrowotne opłacane za osoby pobierające niektóre świadczenia z pomocy społecznej oraz niektóre świadczenia rodzinne</t>
  </si>
  <si>
    <t xml:space="preserve">W tym zadania zlecone </t>
  </si>
  <si>
    <t>0928</t>
  </si>
  <si>
    <t xml:space="preserve"> 2010</t>
  </si>
  <si>
    <t>2020</t>
  </si>
  <si>
    <t>dotacje celowe otrzymane z budżetu państwa na zadania bieżące realizowane przez gminę na podstawie porozumień z organami administracji rządowej</t>
  </si>
  <si>
    <t>2008</t>
  </si>
  <si>
    <t>dotacje rozwojowe oraz środki na finansowanie Wspólnej Polityki Rolnej</t>
  </si>
  <si>
    <t>2009</t>
  </si>
  <si>
    <t>środki na dofinansowanie własnych zadań gmin (związków gmin), powiatów (związków powiatów), samorządów województw, pozyskane z innych źródeł</t>
  </si>
  <si>
    <t>2440</t>
  </si>
  <si>
    <t xml:space="preserve">dotacje otrzymane z funduszy celowych na realizację zadań bieżących jednostek sektora finansów publicznych </t>
  </si>
  <si>
    <t>Rozdz. 92195</t>
  </si>
  <si>
    <t>Pozostała działalnośc</t>
  </si>
  <si>
    <t>dotacje celowe otrzymane z budżetu państwa na inwestycje i zakupy inwestycyjne z zakresu administracji rządowej oraz innych zadań zleconych gminom ustawami</t>
  </si>
  <si>
    <t>4</t>
  </si>
  <si>
    <t>Prognoza dochodów budżetowych na 2009 rok</t>
  </si>
  <si>
    <t>Przewidywane wykonanie na 31.12.2008 r.</t>
  </si>
  <si>
    <t>Prognoza dochodów</t>
  </si>
  <si>
    <t>w tym:</t>
  </si>
  <si>
    <t>zadania własne</t>
  </si>
  <si>
    <t>zadania zlecone</t>
  </si>
  <si>
    <t>zadania powierzone</t>
  </si>
  <si>
    <t>Dochody bieżące</t>
  </si>
  <si>
    <t>Dochody majątkowe</t>
  </si>
  <si>
    <t>Dział 752</t>
  </si>
  <si>
    <t>Obrona narodowa</t>
  </si>
  <si>
    <t>Rozdz. 75212</t>
  </si>
  <si>
    <t>Pozostałe wydatki obronne</t>
  </si>
  <si>
    <t>dochody bieżące</t>
  </si>
  <si>
    <t>2</t>
  </si>
  <si>
    <t>Plan na 2008 r. po zmianach (na 30.09.2008 r.)</t>
  </si>
  <si>
    <t xml:space="preserve">W tym zadania powierzone </t>
  </si>
  <si>
    <t>Rozdz. 92109</t>
  </si>
  <si>
    <t>6620</t>
  </si>
  <si>
    <t>dotacje celowe otrzymane z powiatu na zadania bieżące realizowane na podstawie porozumień (umów) między jednostkami samozrądu terytorialnego</t>
  </si>
  <si>
    <t>dotacje celowe otrzymane z powiatu na inwestycje realizowane na podstawie porozumień (umów) między jednostkami samorządu terytorialnego</t>
  </si>
  <si>
    <t>6330</t>
  </si>
  <si>
    <t>dotacje celowe otrzymane z budżetu państwa na realizacje inwestycji i zakupów inwestycyjnych własnych gmin (związków gmin)</t>
  </si>
  <si>
    <t>dotacje celowe otrzymane z powiatu na inwestycje i zakupy inwestycyjne realizowane na podstawie porozumień (umów) między jednostkami samorządu terytorialnego</t>
  </si>
  <si>
    <t xml:space="preserve">Rady Miejskiej w Nysie </t>
  </si>
  <si>
    <t xml:space="preserve">Załącznik Nr 1 </t>
  </si>
  <si>
    <t>do uchwały Nr XXIX/413/09</t>
  </si>
  <si>
    <t>z dnia 4 lutego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</si>
</sst>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6"/>
      <name val="Tahoma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5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3" fillId="2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/>
    </xf>
    <xf numFmtId="4" fontId="5" fillId="3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 wrapText="1"/>
    </xf>
    <xf numFmtId="4" fontId="0" fillId="0" borderId="4" xfId="0" applyNumberFormat="1" applyFont="1" applyFill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2" xfId="0" applyNumberFormat="1" applyFont="1" applyFill="1" applyBorder="1" applyAlignment="1">
      <alignment horizontal="left" wrapText="1"/>
    </xf>
    <xf numFmtId="4" fontId="1" fillId="4" borderId="2" xfId="0" applyNumberFormat="1" applyFont="1" applyFill="1" applyBorder="1" applyAlignment="1">
      <alignment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wrapText="1"/>
    </xf>
    <xf numFmtId="4" fontId="1" fillId="4" borderId="6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wrapText="1"/>
    </xf>
    <xf numFmtId="49" fontId="1" fillId="4" borderId="8" xfId="0" applyNumberFormat="1" applyFont="1" applyFill="1" applyBorder="1" applyAlignment="1">
      <alignment horizontal="right" vertical="center"/>
    </xf>
    <xf numFmtId="49" fontId="1" fillId="4" borderId="9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left" vertical="center"/>
    </xf>
    <xf numFmtId="49" fontId="0" fillId="0" borderId="7" xfId="0" applyNumberFormat="1" applyFont="1" applyFill="1" applyBorder="1" applyAlignment="1">
      <alignment horizontal="left" wrapText="1"/>
    </xf>
    <xf numFmtId="4" fontId="0" fillId="0" borderId="13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5" borderId="1" xfId="0" applyNumberFormat="1" applyFont="1" applyFill="1" applyBorder="1" applyAlignment="1">
      <alignment horizontal="left" wrapText="1"/>
    </xf>
    <xf numFmtId="4" fontId="1" fillId="5" borderId="1" xfId="0" applyNumberFormat="1" applyFont="1" applyFill="1" applyBorder="1" applyAlignment="1">
      <alignment/>
    </xf>
    <xf numFmtId="49" fontId="1" fillId="5" borderId="7" xfId="0" applyNumberFormat="1" applyFont="1" applyFill="1" applyBorder="1" applyAlignment="1">
      <alignment horizontal="left" wrapText="1"/>
    </xf>
    <xf numFmtId="4" fontId="1" fillId="5" borderId="7" xfId="0" applyNumberFormat="1" applyFont="1" applyFill="1" applyBorder="1" applyAlignment="1">
      <alignment/>
    </xf>
    <xf numFmtId="4" fontId="1" fillId="5" borderId="13" xfId="0" applyNumberFormat="1" applyFon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4" fontId="1" fillId="5" borderId="1" xfId="0" applyNumberFormat="1" applyFon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left" wrapText="1"/>
    </xf>
    <xf numFmtId="49" fontId="1" fillId="5" borderId="7" xfId="0" applyNumberFormat="1" applyFont="1" applyFill="1" applyBorder="1" applyAlignment="1">
      <alignment horizontal="left" wrapText="1"/>
    </xf>
    <xf numFmtId="4" fontId="1" fillId="5" borderId="13" xfId="0" applyNumberFormat="1" applyFont="1" applyFill="1" applyBorder="1" applyAlignment="1">
      <alignment/>
    </xf>
    <xf numFmtId="49" fontId="5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/>
    </xf>
    <xf numFmtId="49" fontId="5" fillId="3" borderId="3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wrapText="1"/>
    </xf>
    <xf numFmtId="4" fontId="1" fillId="4" borderId="3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/>
    </xf>
    <xf numFmtId="0" fontId="1" fillId="5" borderId="17" xfId="0" applyFont="1" applyFill="1" applyBorder="1" applyAlignment="1">
      <alignment vertical="center"/>
    </xf>
    <xf numFmtId="4" fontId="1" fillId="5" borderId="18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right" vertical="center"/>
    </xf>
    <xf numFmtId="49" fontId="1" fillId="5" borderId="20" xfId="0" applyNumberFormat="1" applyFont="1" applyFill="1" applyBorder="1" applyAlignment="1">
      <alignment horizontal="left" vertical="center"/>
    </xf>
    <xf numFmtId="4" fontId="1" fillId="5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9" fontId="1" fillId="5" borderId="17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/>
    </xf>
    <xf numFmtId="49" fontId="1" fillId="5" borderId="17" xfId="0" applyNumberFormat="1" applyFont="1" applyFill="1" applyBorder="1" applyAlignment="1">
      <alignment horizontal="right" vertical="center"/>
    </xf>
    <xf numFmtId="4" fontId="1" fillId="5" borderId="18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 horizontal="right" vertical="center"/>
    </xf>
    <xf numFmtId="49" fontId="1" fillId="5" borderId="20" xfId="0" applyNumberFormat="1" applyFont="1" applyFill="1" applyBorder="1" applyAlignment="1">
      <alignment horizontal="right" vertical="center"/>
    </xf>
    <xf numFmtId="0" fontId="1" fillId="5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/>
    </xf>
    <xf numFmtId="49" fontId="1" fillId="5" borderId="17" xfId="0" applyNumberFormat="1" applyFont="1" applyFill="1" applyBorder="1" applyAlignment="1">
      <alignment horizontal="left" vertical="center"/>
    </xf>
    <xf numFmtId="49" fontId="1" fillId="5" borderId="17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49" fontId="1" fillId="5" borderId="20" xfId="0" applyNumberFormat="1" applyFont="1" applyFill="1" applyBorder="1" applyAlignment="1">
      <alignment horizontal="right" vertical="center"/>
    </xf>
    <xf numFmtId="4" fontId="1" fillId="5" borderId="21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/>
    </xf>
    <xf numFmtId="49" fontId="1" fillId="5" borderId="17" xfId="0" applyNumberFormat="1" applyFont="1" applyFill="1" applyBorder="1" applyAlignment="1">
      <alignment horizontal="left" vertical="center"/>
    </xf>
    <xf numFmtId="0" fontId="1" fillId="5" borderId="20" xfId="0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9" fillId="3" borderId="28" xfId="0" applyNumberFormat="1" applyFont="1" applyFill="1" applyBorder="1" applyAlignment="1">
      <alignment horizontal="center" vertical="center"/>
    </xf>
    <xf numFmtId="4" fontId="9" fillId="3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wrapText="1"/>
    </xf>
    <xf numFmtId="4" fontId="0" fillId="0" borderId="32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11" fillId="3" borderId="33" xfId="0" applyNumberFormat="1" applyFont="1" applyFill="1" applyBorder="1" applyAlignment="1">
      <alignment horizontal="center" vertical="center"/>
    </xf>
    <xf numFmtId="49" fontId="11" fillId="3" borderId="3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9" fontId="10" fillId="3" borderId="33" xfId="0" applyNumberFormat="1" applyFont="1" applyFill="1" applyBorder="1" applyAlignment="1">
      <alignment horizontal="center" vertical="center"/>
    </xf>
    <xf numFmtId="49" fontId="10" fillId="3" borderId="3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tabSelected="1" workbookViewId="0" topLeftCell="A1">
      <selection activeCell="E4" sqref="E4"/>
    </sheetView>
  </sheetViews>
  <sheetFormatPr defaultColWidth="9.140625" defaultRowHeight="12.75"/>
  <cols>
    <col min="1" max="1" width="12.28125" style="9" customWidth="1"/>
    <col min="2" max="2" width="28.28125" style="10" customWidth="1"/>
    <col min="3" max="3" width="17.57421875" style="11" customWidth="1"/>
    <col min="4" max="4" width="18.28125" style="0" customWidth="1"/>
    <col min="5" max="5" width="18.7109375" style="0" customWidth="1"/>
    <col min="6" max="6" width="12.7109375" style="0" bestFit="1" customWidth="1"/>
  </cols>
  <sheetData>
    <row r="1" spans="1:3" ht="12.75">
      <c r="A1" s="4"/>
      <c r="B1" s="5"/>
      <c r="C1" s="6"/>
    </row>
    <row r="2" spans="1:3" ht="12.75">
      <c r="A2" s="4"/>
      <c r="B2" s="5"/>
      <c r="C2" s="6"/>
    </row>
    <row r="3" spans="1:5" ht="12.75">
      <c r="A3" s="4"/>
      <c r="B3" s="5"/>
      <c r="C3" s="6"/>
      <c r="D3" s="132" t="s">
        <v>257</v>
      </c>
      <c r="E3" s="132"/>
    </row>
    <row r="4" spans="1:5" ht="12.75">
      <c r="A4" s="4"/>
      <c r="B4" s="5"/>
      <c r="C4" s="6"/>
      <c r="D4" s="132" t="s">
        <v>258</v>
      </c>
      <c r="E4" s="132"/>
    </row>
    <row r="5" spans="1:4" ht="12.75">
      <c r="A5" s="4"/>
      <c r="B5" s="5"/>
      <c r="C5" s="6"/>
      <c r="D5" t="s">
        <v>256</v>
      </c>
    </row>
    <row r="6" spans="1:5" s="28" customFormat="1" ht="12.75">
      <c r="A6" s="48"/>
      <c r="B6" s="48"/>
      <c r="C6" s="27"/>
      <c r="D6" s="133" t="s">
        <v>259</v>
      </c>
      <c r="E6" s="133"/>
    </row>
    <row r="7" spans="1:3" s="28" customFormat="1" ht="12">
      <c r="A7" s="48"/>
      <c r="B7" s="48"/>
      <c r="C7" s="27"/>
    </row>
    <row r="8" spans="1:4" s="28" customFormat="1" ht="15.75">
      <c r="A8" s="48"/>
      <c r="B8" s="136" t="s">
        <v>232</v>
      </c>
      <c r="C8" s="137"/>
      <c r="D8" s="137"/>
    </row>
    <row r="9" spans="1:3" ht="13.5" thickBot="1">
      <c r="A9" s="4"/>
      <c r="B9" s="5"/>
      <c r="C9" s="6"/>
    </row>
    <row r="10" spans="1:5" ht="36.75" thickBot="1">
      <c r="A10" s="143" t="s">
        <v>186</v>
      </c>
      <c r="B10" s="143"/>
      <c r="C10" s="26" t="s">
        <v>247</v>
      </c>
      <c r="D10" s="26" t="s">
        <v>233</v>
      </c>
      <c r="E10" s="26" t="s">
        <v>234</v>
      </c>
    </row>
    <row r="11" spans="1:5" ht="13.5" thickBot="1">
      <c r="A11" s="144" t="s">
        <v>187</v>
      </c>
      <c r="B11" s="145"/>
      <c r="C11" s="25" t="s">
        <v>246</v>
      </c>
      <c r="D11" s="25" t="s">
        <v>188</v>
      </c>
      <c r="E11" s="79" t="s">
        <v>231</v>
      </c>
    </row>
    <row r="12" spans="1:5" ht="16.5" thickBot="1">
      <c r="A12" s="140" t="s">
        <v>185</v>
      </c>
      <c r="B12" s="140"/>
      <c r="C12" s="13">
        <f>SUM(C14)</f>
        <v>119262119.8</v>
      </c>
      <c r="D12" s="13">
        <f>SUM(D14)</f>
        <v>122049065.04</v>
      </c>
      <c r="E12" s="13">
        <f>SUM(E14)</f>
        <v>129736601</v>
      </c>
    </row>
    <row r="13" spans="1:5" s="12" customFormat="1" ht="15.75" thickBot="1">
      <c r="A13" s="14"/>
      <c r="B13" s="15"/>
      <c r="C13" s="16"/>
      <c r="D13" s="16"/>
      <c r="E13" s="16"/>
    </row>
    <row r="14" spans="1:5" ht="14.25" thickBot="1">
      <c r="A14" s="141" t="s">
        <v>189</v>
      </c>
      <c r="B14" s="142"/>
      <c r="C14" s="17">
        <f>SUM(C20,C27,C34,C46,C62,C80,C90,C98,C137,C160,C200,C205,C248,C256,C261,C284,C293,C85)</f>
        <v>119262119.8</v>
      </c>
      <c r="D14" s="17">
        <f>SUM(D20,D27,D34,D46,D62,D80,D90,D98,D137,D160,D200,D205,D248,D256,D261,D284,D293,D85)</f>
        <v>122049065.04</v>
      </c>
      <c r="E14" s="17">
        <f>SUM(E20,E27,E34,E46,E62,E80,E90,E98,E137,E160,E200,E205,E248,E256,E261,E284,E293,E85)</f>
        <v>129736601</v>
      </c>
    </row>
    <row r="15" spans="1:5" s="12" customFormat="1" ht="15.75" thickBot="1">
      <c r="A15" s="14" t="s">
        <v>235</v>
      </c>
      <c r="B15" s="15" t="s">
        <v>236</v>
      </c>
      <c r="C15" s="16">
        <f>C14-C16-C17</f>
        <v>103012805.13</v>
      </c>
      <c r="D15" s="16">
        <f>D14-D16-D17</f>
        <v>105194746.42</v>
      </c>
      <c r="E15" s="16">
        <f>E14-E16-E17</f>
        <v>113837152</v>
      </c>
    </row>
    <row r="16" spans="1:5" s="12" customFormat="1" ht="15.75" thickBot="1">
      <c r="A16" s="66"/>
      <c r="B16" s="67" t="s">
        <v>237</v>
      </c>
      <c r="C16" s="68">
        <f>C304</f>
        <v>16148844.67</v>
      </c>
      <c r="D16" s="68">
        <f>D304</f>
        <v>16753848.620000001</v>
      </c>
      <c r="E16" s="68">
        <f>E304</f>
        <v>15899449</v>
      </c>
    </row>
    <row r="17" spans="1:5" s="12" customFormat="1" ht="15.75" thickBot="1">
      <c r="A17" s="66"/>
      <c r="B17" s="67" t="s">
        <v>238</v>
      </c>
      <c r="C17" s="68">
        <v>100470</v>
      </c>
      <c r="D17" s="68">
        <v>100470</v>
      </c>
      <c r="E17" s="68">
        <v>0</v>
      </c>
    </row>
    <row r="18" spans="1:5" ht="14.25" thickBot="1">
      <c r="A18" s="65"/>
      <c r="B18" s="69" t="s">
        <v>239</v>
      </c>
      <c r="C18" s="17">
        <f>SUM(C21,C28,C35,C47,C63,C81,C86,C91,C99,C138,C161,C201,C206,C249,C257,C262,C285,C294)</f>
        <v>109079055.07</v>
      </c>
      <c r="D18" s="17">
        <f>SUM(D21,D28,D35,D47,D63,D81,D86,D91,D99,D138,D161,D201,D206,D249,D257,D262,D285,D294)</f>
        <v>111104851.15</v>
      </c>
      <c r="E18" s="17">
        <f>SUM(E21,E28,E35,E47,E63,E81,E86,E91,E99,E138,E161,E201,E206,E249,E257,E262,E285,E294)</f>
        <v>115486501</v>
      </c>
    </row>
    <row r="19" spans="1:5" ht="14.25" thickBot="1">
      <c r="A19" s="65"/>
      <c r="B19" s="69" t="s">
        <v>240</v>
      </c>
      <c r="C19" s="17">
        <f>SUM(C36,C48,C64,C207)</f>
        <v>10183064.73</v>
      </c>
      <c r="D19" s="17">
        <f>SUM(D36,D48,D64,D207)</f>
        <v>10944213.89</v>
      </c>
      <c r="E19" s="17">
        <f>SUM(E36,E48,E64,E207)</f>
        <v>14250100</v>
      </c>
    </row>
    <row r="20" spans="1:5" s="2" customFormat="1" ht="12.75">
      <c r="A20" s="70" t="s">
        <v>38</v>
      </c>
      <c r="B20" s="71" t="s">
        <v>39</v>
      </c>
      <c r="C20" s="72">
        <f>SUM(,C22)</f>
        <v>458588.67</v>
      </c>
      <c r="D20" s="72">
        <f>SUM(,D22)</f>
        <v>815161.7</v>
      </c>
      <c r="E20" s="72">
        <f>SUM(,E22)</f>
        <v>51845</v>
      </c>
    </row>
    <row r="21" spans="1:5" s="2" customFormat="1" ht="12.75">
      <c r="A21" s="80"/>
      <c r="B21" s="73" t="s">
        <v>239</v>
      </c>
      <c r="C21" s="74">
        <f>SUM(C23)</f>
        <v>458588.67</v>
      </c>
      <c r="D21" s="74">
        <f>SUM(D23)</f>
        <v>815161.7</v>
      </c>
      <c r="E21" s="81">
        <f>SUM(E23)</f>
        <v>51845</v>
      </c>
    </row>
    <row r="22" spans="1:5" s="1" customFormat="1" ht="12.75">
      <c r="A22" s="82" t="s">
        <v>40</v>
      </c>
      <c r="B22" s="58" t="s">
        <v>41</v>
      </c>
      <c r="C22" s="53">
        <f>SUM(C24:C26)</f>
        <v>458588.67</v>
      </c>
      <c r="D22" s="53">
        <f>SUM(D24:D26)</f>
        <v>815161.7</v>
      </c>
      <c r="E22" s="83">
        <f>SUM(E24:E26)</f>
        <v>51845</v>
      </c>
    </row>
    <row r="23" spans="1:5" s="2" customFormat="1" ht="12.75">
      <c r="A23" s="80"/>
      <c r="B23" s="73" t="s">
        <v>239</v>
      </c>
      <c r="C23" s="74">
        <f>SUM(C24:C26)</f>
        <v>458588.67</v>
      </c>
      <c r="D23" s="74">
        <f>SUM(D24:D26)</f>
        <v>815161.7</v>
      </c>
      <c r="E23" s="81">
        <f>SUM(E24:E26)</f>
        <v>51845</v>
      </c>
    </row>
    <row r="24" spans="1:5" ht="89.25">
      <c r="A24" s="84" t="s">
        <v>2</v>
      </c>
      <c r="B24" s="7" t="s">
        <v>144</v>
      </c>
      <c r="C24" s="8">
        <v>52759</v>
      </c>
      <c r="D24" s="8">
        <v>58604</v>
      </c>
      <c r="E24" s="85">
        <v>51345</v>
      </c>
    </row>
    <row r="25" spans="1:5" ht="12.75">
      <c r="A25" s="86" t="s">
        <v>1</v>
      </c>
      <c r="B25" s="7" t="s">
        <v>145</v>
      </c>
      <c r="C25" s="8">
        <v>1000</v>
      </c>
      <c r="D25" s="8">
        <v>1566.08</v>
      </c>
      <c r="E25" s="85">
        <v>500</v>
      </c>
    </row>
    <row r="26" spans="1:5" ht="76.5">
      <c r="A26" s="84" t="s">
        <v>190</v>
      </c>
      <c r="B26" s="7" t="s">
        <v>191</v>
      </c>
      <c r="C26" s="8">
        <v>404829.67</v>
      </c>
      <c r="D26" s="8">
        <v>754991.62</v>
      </c>
      <c r="E26" s="85">
        <v>0</v>
      </c>
    </row>
    <row r="27" spans="1:5" s="2" customFormat="1" ht="13.5" thickBot="1">
      <c r="A27" s="29" t="s">
        <v>42</v>
      </c>
      <c r="B27" s="30" t="s">
        <v>43</v>
      </c>
      <c r="C27" s="31">
        <f aca="true" t="shared" si="0" ref="C27:E28">SUM(C29)</f>
        <v>1310000</v>
      </c>
      <c r="D27" s="31">
        <f t="shared" si="0"/>
        <v>1310000</v>
      </c>
      <c r="E27" s="31">
        <f t="shared" si="0"/>
        <v>1330000</v>
      </c>
    </row>
    <row r="28" spans="1:5" s="2" customFormat="1" ht="12.75">
      <c r="A28" s="80"/>
      <c r="B28" s="73" t="s">
        <v>239</v>
      </c>
      <c r="C28" s="74">
        <f t="shared" si="0"/>
        <v>1310000</v>
      </c>
      <c r="D28" s="74">
        <f t="shared" si="0"/>
        <v>1310000</v>
      </c>
      <c r="E28" s="81">
        <f t="shared" si="0"/>
        <v>1330000</v>
      </c>
    </row>
    <row r="29" spans="1:5" s="1" customFormat="1" ht="12.75">
      <c r="A29" s="87" t="s">
        <v>44</v>
      </c>
      <c r="B29" s="54" t="s">
        <v>45</v>
      </c>
      <c r="C29" s="55">
        <f>SUM(C31:C33)</f>
        <v>1310000</v>
      </c>
      <c r="D29" s="55">
        <f>SUM(D31:D33)</f>
        <v>1310000</v>
      </c>
      <c r="E29" s="88">
        <f>SUM(E31:E33)</f>
        <v>1330000</v>
      </c>
    </row>
    <row r="30" spans="1:5" s="2" customFormat="1" ht="12.75">
      <c r="A30" s="80"/>
      <c r="B30" s="73" t="s">
        <v>239</v>
      </c>
      <c r="C30" s="74">
        <f>SUM(C31:C33)</f>
        <v>1310000</v>
      </c>
      <c r="D30" s="74">
        <f>SUM(D31:D33)</f>
        <v>1310000</v>
      </c>
      <c r="E30" s="81">
        <f>SUM(E31:E33)</f>
        <v>1330000</v>
      </c>
    </row>
    <row r="31" spans="1:5" ht="25.5">
      <c r="A31" s="84" t="s">
        <v>5</v>
      </c>
      <c r="B31" s="7" t="s">
        <v>146</v>
      </c>
      <c r="C31" s="8">
        <v>230000</v>
      </c>
      <c r="D31" s="8">
        <v>230000</v>
      </c>
      <c r="E31" s="85">
        <v>250000</v>
      </c>
    </row>
    <row r="32" spans="1:5" ht="12.75">
      <c r="A32" s="84" t="s">
        <v>4</v>
      </c>
      <c r="B32" s="7" t="s">
        <v>147</v>
      </c>
      <c r="C32" s="8">
        <v>1050000</v>
      </c>
      <c r="D32" s="8">
        <v>1050000</v>
      </c>
      <c r="E32" s="85">
        <v>1050000</v>
      </c>
    </row>
    <row r="33" spans="1:5" ht="13.5" thickBot="1">
      <c r="A33" s="86" t="s">
        <v>3</v>
      </c>
      <c r="B33" s="18" t="s">
        <v>148</v>
      </c>
      <c r="C33" s="19">
        <v>30000</v>
      </c>
      <c r="D33" s="19">
        <v>30000</v>
      </c>
      <c r="E33" s="89">
        <v>30000</v>
      </c>
    </row>
    <row r="34" spans="1:5" s="2" customFormat="1" ht="13.5" thickBot="1">
      <c r="A34" s="20" t="s">
        <v>46</v>
      </c>
      <c r="B34" s="21" t="s">
        <v>47</v>
      </c>
      <c r="C34" s="22">
        <f aca="true" t="shared" si="1" ref="C34:E35">SUM(C37,C42)</f>
        <v>3397209.59</v>
      </c>
      <c r="D34" s="22">
        <f t="shared" si="1"/>
        <v>3563927.42</v>
      </c>
      <c r="E34" s="22">
        <f t="shared" si="1"/>
        <v>0</v>
      </c>
    </row>
    <row r="35" spans="1:5" s="2" customFormat="1" ht="12.75">
      <c r="A35" s="80"/>
      <c r="B35" s="73" t="s">
        <v>239</v>
      </c>
      <c r="C35" s="74">
        <f t="shared" si="1"/>
        <v>134744.86</v>
      </c>
      <c r="D35" s="74">
        <f t="shared" si="1"/>
        <v>140313.53</v>
      </c>
      <c r="E35" s="81">
        <f t="shared" si="1"/>
        <v>0</v>
      </c>
    </row>
    <row r="36" spans="1:5" s="2" customFormat="1" ht="12.75">
      <c r="A36" s="80"/>
      <c r="B36" s="73" t="s">
        <v>240</v>
      </c>
      <c r="C36" s="74">
        <f>SUM(C39)</f>
        <v>3262464.73</v>
      </c>
      <c r="D36" s="74">
        <f>SUM(D39)</f>
        <v>3423613.89</v>
      </c>
      <c r="E36" s="81">
        <f>SUM(E39)</f>
        <v>0</v>
      </c>
    </row>
    <row r="37" spans="1:5" s="1" customFormat="1" ht="25.5">
      <c r="A37" s="87" t="s">
        <v>48</v>
      </c>
      <c r="B37" s="54" t="s">
        <v>49</v>
      </c>
      <c r="C37" s="56">
        <f>SUM(C40:C41)</f>
        <v>3262464.73</v>
      </c>
      <c r="D37" s="56">
        <f>SUM(D40:D41)</f>
        <v>3423613.89</v>
      </c>
      <c r="E37" s="88">
        <f>SUM(E40:E41)</f>
        <v>0</v>
      </c>
    </row>
    <row r="38" spans="1:5" s="2" customFormat="1" ht="12.75">
      <c r="A38" s="80"/>
      <c r="B38" s="73" t="s">
        <v>239</v>
      </c>
      <c r="C38" s="74">
        <v>0</v>
      </c>
      <c r="D38" s="74">
        <v>0</v>
      </c>
      <c r="E38" s="81">
        <v>0</v>
      </c>
    </row>
    <row r="39" spans="1:5" s="2" customFormat="1" ht="12.75">
      <c r="A39" s="80"/>
      <c r="B39" s="73" t="s">
        <v>240</v>
      </c>
      <c r="C39" s="74">
        <f>SUM(C40:C41)</f>
        <v>3262464.73</v>
      </c>
      <c r="D39" s="74">
        <f>SUM(D40:D41)</f>
        <v>3423613.89</v>
      </c>
      <c r="E39" s="81">
        <f>SUM(E40:E41)</f>
        <v>0</v>
      </c>
    </row>
    <row r="40" spans="1:5" ht="63.75">
      <c r="A40" s="84" t="s">
        <v>7</v>
      </c>
      <c r="B40" s="7" t="s">
        <v>149</v>
      </c>
      <c r="C40" s="41">
        <v>2974965.73</v>
      </c>
      <c r="D40" s="41">
        <v>2974965.73</v>
      </c>
      <c r="E40" s="85">
        <v>0</v>
      </c>
    </row>
    <row r="41" spans="1:5" ht="51">
      <c r="A41" s="84" t="s">
        <v>6</v>
      </c>
      <c r="B41" s="7" t="s">
        <v>150</v>
      </c>
      <c r="C41" s="41">
        <v>287499</v>
      </c>
      <c r="D41" s="41">
        <v>448648.16</v>
      </c>
      <c r="E41" s="85">
        <v>0</v>
      </c>
    </row>
    <row r="42" spans="1:5" s="1" customFormat="1" ht="12.75">
      <c r="A42" s="90" t="s">
        <v>50</v>
      </c>
      <c r="B42" s="52" t="s">
        <v>41</v>
      </c>
      <c r="C42" s="57">
        <f>SUM(C44:C45)</f>
        <v>134744.86</v>
      </c>
      <c r="D42" s="57">
        <f>SUM(D44:D45)</f>
        <v>140313.53</v>
      </c>
      <c r="E42" s="83">
        <f>SUM(E44:E45)</f>
        <v>0</v>
      </c>
    </row>
    <row r="43" spans="1:5" s="2" customFormat="1" ht="12.75">
      <c r="A43" s="80"/>
      <c r="B43" s="73" t="s">
        <v>239</v>
      </c>
      <c r="C43" s="74">
        <f>SUM(C44:C45)</f>
        <v>134744.86</v>
      </c>
      <c r="D43" s="74">
        <f>SUM(D44:D45)</f>
        <v>140313.53</v>
      </c>
      <c r="E43" s="81">
        <f>SUM(E44:E45)</f>
        <v>0</v>
      </c>
    </row>
    <row r="44" spans="1:5" s="1" customFormat="1" ht="76.5">
      <c r="A44" s="91" t="s">
        <v>220</v>
      </c>
      <c r="B44" s="40" t="s">
        <v>221</v>
      </c>
      <c r="C44" s="42">
        <v>31470</v>
      </c>
      <c r="D44" s="42">
        <v>31470</v>
      </c>
      <c r="E44" s="92">
        <v>0</v>
      </c>
    </row>
    <row r="45" spans="1:5" ht="64.5" thickBot="1">
      <c r="A45" s="84" t="s">
        <v>8</v>
      </c>
      <c r="B45" s="7" t="s">
        <v>151</v>
      </c>
      <c r="C45" s="41">
        <v>103274.86</v>
      </c>
      <c r="D45" s="41">
        <v>108843.53</v>
      </c>
      <c r="E45" s="85">
        <v>0</v>
      </c>
    </row>
    <row r="46" spans="1:5" s="2" customFormat="1" ht="13.5" thickBot="1">
      <c r="A46" s="20" t="s">
        <v>51</v>
      </c>
      <c r="B46" s="21" t="s">
        <v>52</v>
      </c>
      <c r="C46" s="44">
        <f aca="true" t="shared" si="2" ref="C46:E47">SUM(C49,C54)</f>
        <v>9754494.91</v>
      </c>
      <c r="D46" s="44">
        <f t="shared" si="2"/>
        <v>10354494.91</v>
      </c>
      <c r="E46" s="22">
        <f t="shared" si="2"/>
        <v>17200000</v>
      </c>
    </row>
    <row r="47" spans="1:5" s="2" customFormat="1" ht="12.75">
      <c r="A47" s="80"/>
      <c r="B47" s="73" t="s">
        <v>239</v>
      </c>
      <c r="C47" s="74">
        <f t="shared" si="2"/>
        <v>2844494.91</v>
      </c>
      <c r="D47" s="74">
        <f t="shared" si="2"/>
        <v>2844494.91</v>
      </c>
      <c r="E47" s="81">
        <f t="shared" si="2"/>
        <v>2950000</v>
      </c>
    </row>
    <row r="48" spans="1:5" s="2" customFormat="1" ht="12.75">
      <c r="A48" s="80"/>
      <c r="B48" s="73" t="s">
        <v>240</v>
      </c>
      <c r="C48" s="74">
        <f>SUM(C56)</f>
        <v>6910000</v>
      </c>
      <c r="D48" s="74">
        <f>SUM(D56)</f>
        <v>7510000</v>
      </c>
      <c r="E48" s="81">
        <f>SUM(E56)</f>
        <v>14250000</v>
      </c>
    </row>
    <row r="49" spans="1:5" s="1" customFormat="1" ht="25.5">
      <c r="A49" s="87" t="s">
        <v>53</v>
      </c>
      <c r="B49" s="54" t="s">
        <v>54</v>
      </c>
      <c r="C49" s="56">
        <f>SUM(C51:C53)</f>
        <v>2034494.91</v>
      </c>
      <c r="D49" s="56">
        <f>SUM(D51:D53)</f>
        <v>2034494.91</v>
      </c>
      <c r="E49" s="88">
        <f>SUM(E51:E53)</f>
        <v>2080000</v>
      </c>
    </row>
    <row r="50" spans="1:5" s="2" customFormat="1" ht="12.75">
      <c r="A50" s="80"/>
      <c r="B50" s="73" t="s">
        <v>239</v>
      </c>
      <c r="C50" s="74">
        <f>SUM(C51:C53)</f>
        <v>2034494.91</v>
      </c>
      <c r="D50" s="74">
        <f>SUM(D51:D53)</f>
        <v>2034494.91</v>
      </c>
      <c r="E50" s="81">
        <f>SUM(E51:E53)</f>
        <v>2080000</v>
      </c>
    </row>
    <row r="51" spans="1:5" ht="89.25">
      <c r="A51" s="84" t="s">
        <v>2</v>
      </c>
      <c r="B51" s="7" t="s">
        <v>144</v>
      </c>
      <c r="C51" s="41">
        <v>2010000</v>
      </c>
      <c r="D51" s="41">
        <v>2010000</v>
      </c>
      <c r="E51" s="85">
        <v>2070000</v>
      </c>
    </row>
    <row r="52" spans="1:5" ht="12.75">
      <c r="A52" s="84" t="s">
        <v>3</v>
      </c>
      <c r="B52" s="7" t="s">
        <v>148</v>
      </c>
      <c r="C52" s="41">
        <v>0</v>
      </c>
      <c r="D52" s="41">
        <v>0</v>
      </c>
      <c r="E52" s="85">
        <v>0</v>
      </c>
    </row>
    <row r="53" spans="1:5" ht="12.75">
      <c r="A53" s="84" t="s">
        <v>1</v>
      </c>
      <c r="B53" s="7" t="s">
        <v>145</v>
      </c>
      <c r="C53" s="41">
        <v>24494.91</v>
      </c>
      <c r="D53" s="41">
        <v>24494.91</v>
      </c>
      <c r="E53" s="85">
        <v>10000</v>
      </c>
    </row>
    <row r="54" spans="1:5" s="1" customFormat="1" ht="25.5">
      <c r="A54" s="90" t="s">
        <v>55</v>
      </c>
      <c r="B54" s="52" t="s">
        <v>56</v>
      </c>
      <c r="C54" s="57">
        <f>SUM(C57:C61)</f>
        <v>7720000</v>
      </c>
      <c r="D54" s="57">
        <f>SUM(D57:D61)</f>
        <v>8320000</v>
      </c>
      <c r="E54" s="83">
        <f>SUM(E57:E61)</f>
        <v>15120000</v>
      </c>
    </row>
    <row r="55" spans="1:5" s="2" customFormat="1" ht="12.75">
      <c r="A55" s="80"/>
      <c r="B55" s="73" t="s">
        <v>239</v>
      </c>
      <c r="C55" s="74">
        <f>SUM(C57:C58,C61)</f>
        <v>810000</v>
      </c>
      <c r="D55" s="74">
        <f>SUM(D57:D58,D61)</f>
        <v>810000</v>
      </c>
      <c r="E55" s="81">
        <f>SUM(E57:E58,E61)</f>
        <v>870000</v>
      </c>
    </row>
    <row r="56" spans="1:5" s="2" customFormat="1" ht="12.75">
      <c r="A56" s="80"/>
      <c r="B56" s="73" t="s">
        <v>240</v>
      </c>
      <c r="C56" s="74">
        <f>SUM(C59:C60)</f>
        <v>6910000</v>
      </c>
      <c r="D56" s="74">
        <f>SUM(D59:D60)</f>
        <v>7510000</v>
      </c>
      <c r="E56" s="81">
        <f>SUM(E59:E60)</f>
        <v>14250000</v>
      </c>
    </row>
    <row r="57" spans="1:5" ht="38.25">
      <c r="A57" s="84" t="s">
        <v>11</v>
      </c>
      <c r="B57" s="7" t="s">
        <v>175</v>
      </c>
      <c r="C57" s="41">
        <v>250000</v>
      </c>
      <c r="D57" s="41">
        <v>250000</v>
      </c>
      <c r="E57" s="85">
        <v>300000</v>
      </c>
    </row>
    <row r="58" spans="1:5" ht="89.25">
      <c r="A58" s="84" t="s">
        <v>2</v>
      </c>
      <c r="B58" s="7" t="s">
        <v>144</v>
      </c>
      <c r="C58" s="41">
        <v>550000</v>
      </c>
      <c r="D58" s="41">
        <v>550000</v>
      </c>
      <c r="E58" s="85">
        <v>550000</v>
      </c>
    </row>
    <row r="59" spans="1:5" ht="51">
      <c r="A59" s="84" t="s">
        <v>10</v>
      </c>
      <c r="B59" s="7" t="s">
        <v>176</v>
      </c>
      <c r="C59" s="41">
        <v>50000</v>
      </c>
      <c r="D59" s="41">
        <v>50000</v>
      </c>
      <c r="E59" s="85">
        <v>50000</v>
      </c>
    </row>
    <row r="60" spans="1:5" ht="51">
      <c r="A60" s="84" t="s">
        <v>9</v>
      </c>
      <c r="B60" s="7" t="s">
        <v>177</v>
      </c>
      <c r="C60" s="41">
        <v>6860000</v>
      </c>
      <c r="D60" s="41">
        <v>7460000</v>
      </c>
      <c r="E60" s="85">
        <v>14200000</v>
      </c>
    </row>
    <row r="61" spans="1:5" ht="13.5" thickBot="1">
      <c r="A61" s="84" t="s">
        <v>3</v>
      </c>
      <c r="B61" s="7" t="s">
        <v>148</v>
      </c>
      <c r="C61" s="41">
        <v>10000</v>
      </c>
      <c r="D61" s="41">
        <v>10000</v>
      </c>
      <c r="E61" s="85">
        <v>20000</v>
      </c>
    </row>
    <row r="62" spans="1:5" s="2" customFormat="1" ht="13.5" thickBot="1">
      <c r="A62" s="23" t="s">
        <v>57</v>
      </c>
      <c r="B62" s="24" t="s">
        <v>58</v>
      </c>
      <c r="C62" s="44">
        <f aca="true" t="shared" si="3" ref="C62:E63">SUM(C65,C68,C77)</f>
        <v>1282850</v>
      </c>
      <c r="D62" s="44">
        <f t="shared" si="3"/>
        <v>1282850</v>
      </c>
      <c r="E62" s="22">
        <f t="shared" si="3"/>
        <v>1611040</v>
      </c>
    </row>
    <row r="63" spans="1:5" s="2" customFormat="1" ht="12.75">
      <c r="A63" s="80"/>
      <c r="B63" s="73" t="s">
        <v>239</v>
      </c>
      <c r="C63" s="74">
        <f t="shared" si="3"/>
        <v>1282750</v>
      </c>
      <c r="D63" s="74">
        <f t="shared" si="3"/>
        <v>1282750</v>
      </c>
      <c r="E63" s="81">
        <f t="shared" si="3"/>
        <v>1610940</v>
      </c>
    </row>
    <row r="64" spans="1:6" s="2" customFormat="1" ht="12.75">
      <c r="A64" s="80"/>
      <c r="B64" s="73" t="s">
        <v>240</v>
      </c>
      <c r="C64" s="74">
        <f>SUM(C70)</f>
        <v>100</v>
      </c>
      <c r="D64" s="74">
        <f>SUM(D70)</f>
        <v>100</v>
      </c>
      <c r="E64" s="81">
        <f>SUM(E70)</f>
        <v>100</v>
      </c>
      <c r="F64" s="78"/>
    </row>
    <row r="65" spans="1:5" ht="12.75">
      <c r="A65" s="93" t="s">
        <v>192</v>
      </c>
      <c r="B65" s="59" t="s">
        <v>193</v>
      </c>
      <c r="C65" s="61">
        <f>SUM(C67)</f>
        <v>354750</v>
      </c>
      <c r="D65" s="61">
        <f>SUM(D67)</f>
        <v>354750</v>
      </c>
      <c r="E65" s="94">
        <f>SUM(E67)</f>
        <v>367940</v>
      </c>
    </row>
    <row r="66" spans="1:5" s="2" customFormat="1" ht="12.75">
      <c r="A66" s="80"/>
      <c r="B66" s="73" t="s">
        <v>239</v>
      </c>
      <c r="C66" s="74">
        <f>SUM(C67)</f>
        <v>354750</v>
      </c>
      <c r="D66" s="74">
        <f>SUM(D67)</f>
        <v>354750</v>
      </c>
      <c r="E66" s="81">
        <f>SUM(E67)</f>
        <v>367940</v>
      </c>
    </row>
    <row r="67" spans="1:5" ht="76.5">
      <c r="A67" s="95" t="s">
        <v>219</v>
      </c>
      <c r="B67" s="32" t="s">
        <v>195</v>
      </c>
      <c r="C67" s="41">
        <v>354750</v>
      </c>
      <c r="D67" s="41">
        <v>354750</v>
      </c>
      <c r="E67" s="85">
        <v>367940</v>
      </c>
    </row>
    <row r="68" spans="1:5" s="1" customFormat="1" ht="12.75">
      <c r="A68" s="96" t="s">
        <v>59</v>
      </c>
      <c r="B68" s="54" t="s">
        <v>60</v>
      </c>
      <c r="C68" s="56">
        <f>SUM(C71:C76)</f>
        <v>163100</v>
      </c>
      <c r="D68" s="56">
        <f>SUM(D71:D76)</f>
        <v>163100</v>
      </c>
      <c r="E68" s="88">
        <f>SUM(E71:E76)</f>
        <v>163100</v>
      </c>
    </row>
    <row r="69" spans="1:5" s="2" customFormat="1" ht="12.75">
      <c r="A69" s="80"/>
      <c r="B69" s="73" t="s">
        <v>239</v>
      </c>
      <c r="C69" s="74">
        <f>SUM(C71:C74,C76)</f>
        <v>163000</v>
      </c>
      <c r="D69" s="74">
        <f>SUM(D71:D74,D76)</f>
        <v>163000</v>
      </c>
      <c r="E69" s="81">
        <f>SUM(E71:E74,E76)</f>
        <v>163000</v>
      </c>
    </row>
    <row r="70" spans="1:5" s="2" customFormat="1" ht="12.75">
      <c r="A70" s="80"/>
      <c r="B70" s="73" t="s">
        <v>240</v>
      </c>
      <c r="C70" s="74">
        <f>SUM(C75)</f>
        <v>100</v>
      </c>
      <c r="D70" s="74">
        <f>SUM(D75)</f>
        <v>100</v>
      </c>
      <c r="E70" s="81">
        <f>SUM(E75)</f>
        <v>100</v>
      </c>
    </row>
    <row r="71" spans="1:5" ht="25.5">
      <c r="A71" s="84" t="s">
        <v>13</v>
      </c>
      <c r="B71" s="7" t="s">
        <v>178</v>
      </c>
      <c r="C71" s="41">
        <v>0</v>
      </c>
      <c r="D71" s="41">
        <v>0</v>
      </c>
      <c r="E71" s="85">
        <v>0</v>
      </c>
    </row>
    <row r="72" spans="1:5" ht="12.75">
      <c r="A72" s="84" t="s">
        <v>14</v>
      </c>
      <c r="B72" s="7" t="s">
        <v>179</v>
      </c>
      <c r="C72" s="41">
        <v>0</v>
      </c>
      <c r="D72" s="41">
        <v>0</v>
      </c>
      <c r="E72" s="85">
        <v>0</v>
      </c>
    </row>
    <row r="73" spans="1:5" ht="12.75">
      <c r="A73" s="84" t="s">
        <v>4</v>
      </c>
      <c r="B73" s="7" t="s">
        <v>147</v>
      </c>
      <c r="C73" s="41">
        <v>75000</v>
      </c>
      <c r="D73" s="41">
        <v>75000</v>
      </c>
      <c r="E73" s="85">
        <v>75000</v>
      </c>
    </row>
    <row r="74" spans="1:5" ht="89.25">
      <c r="A74" s="84" t="s">
        <v>2</v>
      </c>
      <c r="B74" s="7" t="s">
        <v>144</v>
      </c>
      <c r="C74" s="41">
        <v>10000</v>
      </c>
      <c r="D74" s="41">
        <v>10000</v>
      </c>
      <c r="E74" s="85">
        <v>8000</v>
      </c>
    </row>
    <row r="75" spans="1:5" ht="25.5">
      <c r="A75" s="84" t="s">
        <v>12</v>
      </c>
      <c r="B75" s="7" t="s">
        <v>152</v>
      </c>
      <c r="C75" s="41">
        <v>100</v>
      </c>
      <c r="D75" s="41">
        <v>100</v>
      </c>
      <c r="E75" s="85">
        <v>100</v>
      </c>
    </row>
    <row r="76" spans="1:5" ht="12.75">
      <c r="A76" s="84" t="s">
        <v>1</v>
      </c>
      <c r="B76" s="7" t="s">
        <v>145</v>
      </c>
      <c r="C76" s="41">
        <v>78000</v>
      </c>
      <c r="D76" s="41">
        <v>78000</v>
      </c>
      <c r="E76" s="85">
        <v>80000</v>
      </c>
    </row>
    <row r="77" spans="1:5" s="1" customFormat="1" ht="12.75">
      <c r="A77" s="90" t="s">
        <v>61</v>
      </c>
      <c r="B77" s="52" t="s">
        <v>41</v>
      </c>
      <c r="C77" s="57">
        <f>SUM(C79:C79)</f>
        <v>765000</v>
      </c>
      <c r="D77" s="57">
        <f>SUM(D79:D79)</f>
        <v>765000</v>
      </c>
      <c r="E77" s="83">
        <f>SUM(E79:E79)</f>
        <v>1080000</v>
      </c>
    </row>
    <row r="78" spans="1:5" s="2" customFormat="1" ht="12.75">
      <c r="A78" s="80"/>
      <c r="B78" s="73" t="s">
        <v>239</v>
      </c>
      <c r="C78" s="74">
        <f>SUM(C79)</f>
        <v>765000</v>
      </c>
      <c r="D78" s="74">
        <f>SUM(D79)</f>
        <v>765000</v>
      </c>
      <c r="E78" s="81">
        <f>SUM(E79)</f>
        <v>1080000</v>
      </c>
    </row>
    <row r="79" spans="1:5" ht="26.25" thickBot="1">
      <c r="A79" s="86" t="s">
        <v>15</v>
      </c>
      <c r="B79" s="18" t="s">
        <v>153</v>
      </c>
      <c r="C79" s="43">
        <v>765000</v>
      </c>
      <c r="D79" s="43">
        <v>765000</v>
      </c>
      <c r="E79" s="89">
        <v>1080000</v>
      </c>
    </row>
    <row r="80" spans="1:5" s="2" customFormat="1" ht="51.75" thickBot="1">
      <c r="A80" s="23" t="s">
        <v>198</v>
      </c>
      <c r="B80" s="24" t="s">
        <v>199</v>
      </c>
      <c r="C80" s="44">
        <f aca="true" t="shared" si="4" ref="C80:E81">SUM(C82)</f>
        <v>8969</v>
      </c>
      <c r="D80" s="44">
        <f t="shared" si="4"/>
        <v>8969</v>
      </c>
      <c r="E80" s="22">
        <f t="shared" si="4"/>
        <v>10009</v>
      </c>
    </row>
    <row r="81" spans="1:5" s="2" customFormat="1" ht="12.75">
      <c r="A81" s="80"/>
      <c r="B81" s="73" t="s">
        <v>239</v>
      </c>
      <c r="C81" s="74">
        <f t="shared" si="4"/>
        <v>8969</v>
      </c>
      <c r="D81" s="74">
        <f t="shared" si="4"/>
        <v>8969</v>
      </c>
      <c r="E81" s="81">
        <f t="shared" si="4"/>
        <v>10009</v>
      </c>
    </row>
    <row r="82" spans="1:5" ht="38.25">
      <c r="A82" s="93" t="s">
        <v>196</v>
      </c>
      <c r="B82" s="59" t="s">
        <v>197</v>
      </c>
      <c r="C82" s="61">
        <f>C84</f>
        <v>8969</v>
      </c>
      <c r="D82" s="61">
        <f>D84</f>
        <v>8969</v>
      </c>
      <c r="E82" s="94">
        <f>E84</f>
        <v>10009</v>
      </c>
    </row>
    <row r="83" spans="1:5" s="2" customFormat="1" ht="12.75">
      <c r="A83" s="80"/>
      <c r="B83" s="73" t="s">
        <v>239</v>
      </c>
      <c r="C83" s="74">
        <f>SUM(C84)</f>
        <v>8969</v>
      </c>
      <c r="D83" s="74">
        <f>SUM(D84)</f>
        <v>8969</v>
      </c>
      <c r="E83" s="81">
        <f>SUM(E84)</f>
        <v>10009</v>
      </c>
    </row>
    <row r="84" spans="1:5" ht="77.25" thickBot="1">
      <c r="A84" s="91" t="s">
        <v>190</v>
      </c>
      <c r="B84" s="33" t="s">
        <v>195</v>
      </c>
      <c r="C84" s="42">
        <v>8969</v>
      </c>
      <c r="D84" s="42">
        <v>8969</v>
      </c>
      <c r="E84" s="92">
        <v>10009</v>
      </c>
    </row>
    <row r="85" spans="1:5" s="2" customFormat="1" ht="13.5" thickBot="1">
      <c r="A85" s="20" t="s">
        <v>241</v>
      </c>
      <c r="B85" s="21" t="s">
        <v>242</v>
      </c>
      <c r="C85" s="44">
        <f>SUM(C87)</f>
        <v>0</v>
      </c>
      <c r="D85" s="44">
        <f>SUM(D87)</f>
        <v>0</v>
      </c>
      <c r="E85" s="22">
        <f>SUM(E87)</f>
        <v>1000</v>
      </c>
    </row>
    <row r="86" spans="1:5" s="2" customFormat="1" ht="12.75">
      <c r="A86" s="80"/>
      <c r="B86" s="73" t="s">
        <v>239</v>
      </c>
      <c r="C86" s="74">
        <f>SUM(C89)</f>
        <v>0</v>
      </c>
      <c r="D86" s="74">
        <f>SUM(D89)</f>
        <v>0</v>
      </c>
      <c r="E86" s="81">
        <f>SUM(E89)</f>
        <v>1000</v>
      </c>
    </row>
    <row r="87" spans="1:5" s="1" customFormat="1" ht="12.75">
      <c r="A87" s="97" t="s">
        <v>243</v>
      </c>
      <c r="B87" s="62" t="s">
        <v>244</v>
      </c>
      <c r="C87" s="56">
        <f>SUM(C89)</f>
        <v>0</v>
      </c>
      <c r="D87" s="56">
        <f>SUM(D89)</f>
        <v>0</v>
      </c>
      <c r="E87" s="88">
        <f>SUM(E89)</f>
        <v>1000</v>
      </c>
    </row>
    <row r="88" spans="1:5" s="2" customFormat="1" ht="12.75">
      <c r="A88" s="80"/>
      <c r="B88" s="73" t="s">
        <v>239</v>
      </c>
      <c r="C88" s="74">
        <f>SUM(C89)</f>
        <v>0</v>
      </c>
      <c r="D88" s="74">
        <f>SUM(D89)</f>
        <v>0</v>
      </c>
      <c r="E88" s="81">
        <f>SUM(E89)</f>
        <v>1000</v>
      </c>
    </row>
    <row r="89" spans="1:5" s="1" customFormat="1" ht="77.25" thickBot="1">
      <c r="A89" s="98">
        <v>2010</v>
      </c>
      <c r="B89" s="34" t="s">
        <v>195</v>
      </c>
      <c r="C89" s="45">
        <v>0</v>
      </c>
      <c r="D89" s="45">
        <v>0</v>
      </c>
      <c r="E89" s="99">
        <v>1000</v>
      </c>
    </row>
    <row r="90" spans="1:5" s="2" customFormat="1" ht="26.25" thickBot="1">
      <c r="A90" s="20" t="s">
        <v>62</v>
      </c>
      <c r="B90" s="21" t="s">
        <v>63</v>
      </c>
      <c r="C90" s="44">
        <f aca="true" t="shared" si="5" ref="C90:E91">SUM(C92,C95)</f>
        <v>231000</v>
      </c>
      <c r="D90" s="44">
        <f t="shared" si="5"/>
        <v>294000</v>
      </c>
      <c r="E90" s="22">
        <f t="shared" si="5"/>
        <v>557000</v>
      </c>
    </row>
    <row r="91" spans="1:5" s="2" customFormat="1" ht="12.75">
      <c r="A91" s="80"/>
      <c r="B91" s="73" t="s">
        <v>239</v>
      </c>
      <c r="C91" s="74">
        <f t="shared" si="5"/>
        <v>231000</v>
      </c>
      <c r="D91" s="74">
        <f t="shared" si="5"/>
        <v>294000</v>
      </c>
      <c r="E91" s="81">
        <f t="shared" si="5"/>
        <v>557000</v>
      </c>
    </row>
    <row r="92" spans="1:5" s="1" customFormat="1" ht="12.75">
      <c r="A92" s="97" t="s">
        <v>64</v>
      </c>
      <c r="B92" s="62" t="s">
        <v>142</v>
      </c>
      <c r="C92" s="56">
        <f>SUM(C94:C94)</f>
        <v>1000</v>
      </c>
      <c r="D92" s="56">
        <f>SUM(D94:D94)</f>
        <v>1000</v>
      </c>
      <c r="E92" s="88">
        <f>SUM(E94:E94)</f>
        <v>1000</v>
      </c>
    </row>
    <row r="93" spans="1:5" s="2" customFormat="1" ht="12.75">
      <c r="A93" s="80"/>
      <c r="B93" s="73" t="s">
        <v>239</v>
      </c>
      <c r="C93" s="74">
        <f>SUM(C94)</f>
        <v>1000</v>
      </c>
      <c r="D93" s="74">
        <f>SUM(D94)</f>
        <v>1000</v>
      </c>
      <c r="E93" s="81">
        <f>SUM(E94)</f>
        <v>1000</v>
      </c>
    </row>
    <row r="94" spans="1:5" s="1" customFormat="1" ht="76.5">
      <c r="A94" s="98">
        <v>2010</v>
      </c>
      <c r="B94" s="34" t="s">
        <v>195</v>
      </c>
      <c r="C94" s="45">
        <v>1000</v>
      </c>
      <c r="D94" s="45">
        <v>1000</v>
      </c>
      <c r="E94" s="99">
        <v>1000</v>
      </c>
    </row>
    <row r="95" spans="1:5" s="1" customFormat="1" ht="12.75">
      <c r="A95" s="100" t="s">
        <v>65</v>
      </c>
      <c r="B95" s="52" t="s">
        <v>66</v>
      </c>
      <c r="C95" s="57">
        <f>SUM(C97)</f>
        <v>230000</v>
      </c>
      <c r="D95" s="57">
        <f>SUM(D97)</f>
        <v>293000</v>
      </c>
      <c r="E95" s="83">
        <f>SUM(E97)</f>
        <v>556000</v>
      </c>
    </row>
    <row r="96" spans="1:5" s="2" customFormat="1" ht="12.75">
      <c r="A96" s="80"/>
      <c r="B96" s="73" t="s">
        <v>239</v>
      </c>
      <c r="C96" s="74">
        <f>SUM(C97)</f>
        <v>230000</v>
      </c>
      <c r="D96" s="74">
        <f>SUM(D97)</f>
        <v>293000</v>
      </c>
      <c r="E96" s="81">
        <f>SUM(E97)</f>
        <v>556000</v>
      </c>
    </row>
    <row r="97" spans="1:5" ht="26.25" thickBot="1">
      <c r="A97" s="86" t="s">
        <v>5</v>
      </c>
      <c r="B97" s="18" t="s">
        <v>146</v>
      </c>
      <c r="C97" s="43">
        <v>230000</v>
      </c>
      <c r="D97" s="43">
        <v>293000</v>
      </c>
      <c r="E97" s="89">
        <v>556000</v>
      </c>
    </row>
    <row r="98" spans="1:5" s="2" customFormat="1" ht="77.25" thickBot="1">
      <c r="A98" s="20" t="s">
        <v>67</v>
      </c>
      <c r="B98" s="21" t="s">
        <v>68</v>
      </c>
      <c r="C98" s="44">
        <f aca="true" t="shared" si="6" ref="C98:E99">SUM(C100,C104,C114,C128,C133)</f>
        <v>50651718</v>
      </c>
      <c r="D98" s="44">
        <f t="shared" si="6"/>
        <v>50735758</v>
      </c>
      <c r="E98" s="22">
        <f t="shared" si="6"/>
        <v>54988098</v>
      </c>
    </row>
    <row r="99" spans="1:5" s="2" customFormat="1" ht="12.75">
      <c r="A99" s="80"/>
      <c r="B99" s="73" t="s">
        <v>239</v>
      </c>
      <c r="C99" s="74">
        <f t="shared" si="6"/>
        <v>50651718</v>
      </c>
      <c r="D99" s="74">
        <f t="shared" si="6"/>
        <v>50735758</v>
      </c>
      <c r="E99" s="81">
        <f t="shared" si="6"/>
        <v>54988098</v>
      </c>
    </row>
    <row r="100" spans="1:5" s="1" customFormat="1" ht="38.25">
      <c r="A100" s="87" t="s">
        <v>69</v>
      </c>
      <c r="B100" s="54" t="s">
        <v>70</v>
      </c>
      <c r="C100" s="56">
        <f>SUM(C102:C103)</f>
        <v>126000</v>
      </c>
      <c r="D100" s="56">
        <f>SUM(D102:D103)</f>
        <v>126000</v>
      </c>
      <c r="E100" s="88">
        <f>SUM(E102:E103)</f>
        <v>126000</v>
      </c>
    </row>
    <row r="101" spans="1:5" s="2" customFormat="1" ht="12.75">
      <c r="A101" s="80"/>
      <c r="B101" s="73" t="s">
        <v>239</v>
      </c>
      <c r="C101" s="74">
        <f>SUM(C102:C103)</f>
        <v>126000</v>
      </c>
      <c r="D101" s="74">
        <f>SUM(D102:D103)</f>
        <v>126000</v>
      </c>
      <c r="E101" s="81">
        <f>SUM(E102:E103)</f>
        <v>126000</v>
      </c>
    </row>
    <row r="102" spans="1:5" ht="51">
      <c r="A102" s="84" t="s">
        <v>18</v>
      </c>
      <c r="B102" s="7" t="s">
        <v>155</v>
      </c>
      <c r="C102" s="41">
        <v>125000</v>
      </c>
      <c r="D102" s="41">
        <v>125000</v>
      </c>
      <c r="E102" s="85">
        <v>125000</v>
      </c>
    </row>
    <row r="103" spans="1:5" ht="25.5">
      <c r="A103" s="84" t="s">
        <v>17</v>
      </c>
      <c r="B103" s="7" t="s">
        <v>156</v>
      </c>
      <c r="C103" s="41">
        <v>1000</v>
      </c>
      <c r="D103" s="41">
        <v>1000</v>
      </c>
      <c r="E103" s="85">
        <v>1000</v>
      </c>
    </row>
    <row r="104" spans="1:5" s="1" customFormat="1" ht="76.5">
      <c r="A104" s="90" t="s">
        <v>71</v>
      </c>
      <c r="B104" s="52" t="s">
        <v>73</v>
      </c>
      <c r="C104" s="57">
        <f>SUM(C106:C113)</f>
        <v>13983000</v>
      </c>
      <c r="D104" s="57">
        <f>SUM(D106:D113)</f>
        <v>13983000</v>
      </c>
      <c r="E104" s="83">
        <f>SUM(E106:E113)</f>
        <v>14325000</v>
      </c>
    </row>
    <row r="105" spans="1:5" s="2" customFormat="1" ht="12.75">
      <c r="A105" s="80"/>
      <c r="B105" s="73" t="s">
        <v>239</v>
      </c>
      <c r="C105" s="74">
        <f>SUM(C106:C113)</f>
        <v>13983000</v>
      </c>
      <c r="D105" s="74">
        <f>SUM(D106:D113)</f>
        <v>13983000</v>
      </c>
      <c r="E105" s="81">
        <f>SUM(E106:E113)</f>
        <v>14325000</v>
      </c>
    </row>
    <row r="106" spans="1:5" ht="12.75">
      <c r="A106" s="84" t="s">
        <v>21</v>
      </c>
      <c r="B106" s="7" t="s">
        <v>157</v>
      </c>
      <c r="C106" s="41">
        <v>12559000</v>
      </c>
      <c r="D106" s="41">
        <v>12559000</v>
      </c>
      <c r="E106" s="85">
        <v>12940000</v>
      </c>
    </row>
    <row r="107" spans="1:5" ht="12.75">
      <c r="A107" s="84" t="s">
        <v>22</v>
      </c>
      <c r="B107" s="7" t="s">
        <v>158</v>
      </c>
      <c r="C107" s="41">
        <v>924000</v>
      </c>
      <c r="D107" s="41">
        <v>924000</v>
      </c>
      <c r="E107" s="85">
        <v>920000</v>
      </c>
    </row>
    <row r="108" spans="1:5" ht="12.75">
      <c r="A108" s="84" t="s">
        <v>23</v>
      </c>
      <c r="B108" s="7" t="s">
        <v>159</v>
      </c>
      <c r="C108" s="41">
        <v>20000</v>
      </c>
      <c r="D108" s="41">
        <v>20000</v>
      </c>
      <c r="E108" s="85">
        <v>20000</v>
      </c>
    </row>
    <row r="109" spans="1:5" ht="25.5">
      <c r="A109" s="84" t="s">
        <v>20</v>
      </c>
      <c r="B109" s="7" t="s">
        <v>160</v>
      </c>
      <c r="C109" s="41">
        <v>320000</v>
      </c>
      <c r="D109" s="41">
        <v>320000</v>
      </c>
      <c r="E109" s="85">
        <v>320000</v>
      </c>
    </row>
    <row r="110" spans="1:5" ht="25.5">
      <c r="A110" s="84" t="s">
        <v>19</v>
      </c>
      <c r="B110" s="7" t="s">
        <v>164</v>
      </c>
      <c r="C110" s="41">
        <v>30000</v>
      </c>
      <c r="D110" s="41">
        <v>30000</v>
      </c>
      <c r="E110" s="85">
        <v>25000</v>
      </c>
    </row>
    <row r="111" spans="1:5" ht="25.5">
      <c r="A111" s="84" t="s">
        <v>13</v>
      </c>
      <c r="B111" s="7" t="s">
        <v>178</v>
      </c>
      <c r="C111" s="41">
        <v>0</v>
      </c>
      <c r="D111" s="41">
        <v>0</v>
      </c>
      <c r="E111" s="85">
        <v>0</v>
      </c>
    </row>
    <row r="112" spans="1:5" ht="25.5">
      <c r="A112" s="84" t="s">
        <v>17</v>
      </c>
      <c r="B112" s="7" t="s">
        <v>156</v>
      </c>
      <c r="C112" s="41">
        <v>100000</v>
      </c>
      <c r="D112" s="41">
        <v>100000</v>
      </c>
      <c r="E112" s="85">
        <v>100000</v>
      </c>
    </row>
    <row r="113" spans="1:5" ht="12.75">
      <c r="A113" s="84" t="s">
        <v>3</v>
      </c>
      <c r="B113" s="7" t="s">
        <v>148</v>
      </c>
      <c r="C113" s="41">
        <v>30000</v>
      </c>
      <c r="D113" s="41">
        <v>30000</v>
      </c>
      <c r="E113" s="85">
        <v>0</v>
      </c>
    </row>
    <row r="114" spans="1:5" s="1" customFormat="1" ht="89.25">
      <c r="A114" s="90" t="s">
        <v>72</v>
      </c>
      <c r="B114" s="52" t="s">
        <v>74</v>
      </c>
      <c r="C114" s="57">
        <f>SUM(C116:C127)</f>
        <v>8269000</v>
      </c>
      <c r="D114" s="57">
        <f>SUM(D116:D127)</f>
        <v>8279000</v>
      </c>
      <c r="E114" s="83">
        <f>SUM(E116:E127)</f>
        <v>8307500</v>
      </c>
    </row>
    <row r="115" spans="1:5" s="2" customFormat="1" ht="12.75">
      <c r="A115" s="80"/>
      <c r="B115" s="73" t="s">
        <v>239</v>
      </c>
      <c r="C115" s="74">
        <f>SUM(C116:C127)</f>
        <v>8269000</v>
      </c>
      <c r="D115" s="74">
        <f>SUM(D116:D127)</f>
        <v>8279000</v>
      </c>
      <c r="E115" s="81">
        <f>SUM(E116:E127)</f>
        <v>8307500</v>
      </c>
    </row>
    <row r="116" spans="1:5" ht="12.75">
      <c r="A116" s="84" t="s">
        <v>21</v>
      </c>
      <c r="B116" s="7" t="s">
        <v>157</v>
      </c>
      <c r="C116" s="41">
        <v>4740000</v>
      </c>
      <c r="D116" s="41">
        <v>4740000</v>
      </c>
      <c r="E116" s="85">
        <v>4870000</v>
      </c>
    </row>
    <row r="117" spans="1:5" ht="12.75">
      <c r="A117" s="84" t="s">
        <v>22</v>
      </c>
      <c r="B117" s="7" t="s">
        <v>158</v>
      </c>
      <c r="C117" s="41">
        <v>874000</v>
      </c>
      <c r="D117" s="41">
        <v>874000</v>
      </c>
      <c r="E117" s="85">
        <v>850000</v>
      </c>
    </row>
    <row r="118" spans="1:5" ht="12.75">
      <c r="A118" s="84" t="s">
        <v>23</v>
      </c>
      <c r="B118" s="7" t="s">
        <v>159</v>
      </c>
      <c r="C118" s="41">
        <v>3000</v>
      </c>
      <c r="D118" s="41">
        <v>3000</v>
      </c>
      <c r="E118" s="85">
        <v>3000</v>
      </c>
    </row>
    <row r="119" spans="1:5" ht="25.5">
      <c r="A119" s="84" t="s">
        <v>20</v>
      </c>
      <c r="B119" s="7" t="s">
        <v>160</v>
      </c>
      <c r="C119" s="41">
        <v>420000</v>
      </c>
      <c r="D119" s="41">
        <v>420000</v>
      </c>
      <c r="E119" s="85">
        <v>400000</v>
      </c>
    </row>
    <row r="120" spans="1:5" ht="12.75">
      <c r="A120" s="84" t="s">
        <v>26</v>
      </c>
      <c r="B120" s="7" t="s">
        <v>161</v>
      </c>
      <c r="C120" s="41">
        <v>250000</v>
      </c>
      <c r="D120" s="41">
        <v>250000</v>
      </c>
      <c r="E120" s="85">
        <v>250000</v>
      </c>
    </row>
    <row r="121" spans="1:5" ht="12.75">
      <c r="A121" s="84" t="s">
        <v>25</v>
      </c>
      <c r="B121" s="7" t="s">
        <v>162</v>
      </c>
      <c r="C121" s="41">
        <v>12000</v>
      </c>
      <c r="D121" s="41">
        <v>12000</v>
      </c>
      <c r="E121" s="85">
        <v>14000</v>
      </c>
    </row>
    <row r="122" spans="1:5" ht="12.75">
      <c r="A122" s="84" t="s">
        <v>24</v>
      </c>
      <c r="B122" s="7" t="s">
        <v>163</v>
      </c>
      <c r="C122" s="41">
        <v>210000</v>
      </c>
      <c r="D122" s="41">
        <v>220000</v>
      </c>
      <c r="E122" s="85">
        <v>210000</v>
      </c>
    </row>
    <row r="123" spans="1:5" ht="25.5">
      <c r="A123" s="84" t="s">
        <v>19</v>
      </c>
      <c r="B123" s="7" t="s">
        <v>164</v>
      </c>
      <c r="C123" s="41">
        <v>1400000</v>
      </c>
      <c r="D123" s="41">
        <v>1400000</v>
      </c>
      <c r="E123" s="85">
        <v>1500000</v>
      </c>
    </row>
    <row r="124" spans="1:5" ht="25.5">
      <c r="A124" s="84" t="s">
        <v>13</v>
      </c>
      <c r="B124" s="7" t="s">
        <v>178</v>
      </c>
      <c r="C124" s="41">
        <v>0</v>
      </c>
      <c r="D124" s="41">
        <v>0</v>
      </c>
      <c r="E124" s="85">
        <v>0</v>
      </c>
    </row>
    <row r="125" spans="1:5" ht="12.75">
      <c r="A125" s="84" t="s">
        <v>4</v>
      </c>
      <c r="B125" s="7" t="s">
        <v>200</v>
      </c>
      <c r="C125" s="41">
        <v>0</v>
      </c>
      <c r="D125" s="41">
        <v>0</v>
      </c>
      <c r="E125" s="85">
        <v>0</v>
      </c>
    </row>
    <row r="126" spans="1:5" ht="25.5">
      <c r="A126" s="84" t="s">
        <v>17</v>
      </c>
      <c r="B126" s="7" t="s">
        <v>156</v>
      </c>
      <c r="C126" s="41">
        <v>210000</v>
      </c>
      <c r="D126" s="41">
        <v>210000</v>
      </c>
      <c r="E126" s="85">
        <v>210000</v>
      </c>
    </row>
    <row r="127" spans="1:5" ht="12.75">
      <c r="A127" s="84" t="s">
        <v>3</v>
      </c>
      <c r="B127" s="7" t="s">
        <v>148</v>
      </c>
      <c r="C127" s="41">
        <v>150000</v>
      </c>
      <c r="D127" s="41">
        <v>150000</v>
      </c>
      <c r="E127" s="85">
        <v>500</v>
      </c>
    </row>
    <row r="128" spans="1:5" s="1" customFormat="1" ht="51">
      <c r="A128" s="90" t="s">
        <v>75</v>
      </c>
      <c r="B128" s="52" t="s">
        <v>76</v>
      </c>
      <c r="C128" s="57">
        <f>SUM(C130:C132)</f>
        <v>1677231</v>
      </c>
      <c r="D128" s="57">
        <f>SUM(D130:D132)</f>
        <v>1751271</v>
      </c>
      <c r="E128" s="83">
        <f>SUM(E130:E132)</f>
        <v>1600500</v>
      </c>
    </row>
    <row r="129" spans="1:5" s="2" customFormat="1" ht="12.75">
      <c r="A129" s="80"/>
      <c r="B129" s="73" t="s">
        <v>239</v>
      </c>
      <c r="C129" s="74">
        <f>SUM(C130:C132)</f>
        <v>1677231</v>
      </c>
      <c r="D129" s="74">
        <f>SUM(D130:D132)</f>
        <v>1751271</v>
      </c>
      <c r="E129" s="81">
        <f>SUM(E130:E132)</f>
        <v>1600500</v>
      </c>
    </row>
    <row r="130" spans="1:5" ht="12.75">
      <c r="A130" s="84" t="s">
        <v>28</v>
      </c>
      <c r="B130" s="7" t="s">
        <v>165</v>
      </c>
      <c r="C130" s="41">
        <v>1600000</v>
      </c>
      <c r="D130" s="41">
        <v>1600000</v>
      </c>
      <c r="E130" s="85">
        <v>1600000</v>
      </c>
    </row>
    <row r="131" spans="1:5" ht="25.5">
      <c r="A131" s="84" t="s">
        <v>17</v>
      </c>
      <c r="B131" s="7" t="s">
        <v>156</v>
      </c>
      <c r="C131" s="41">
        <v>500</v>
      </c>
      <c r="D131" s="41">
        <v>500</v>
      </c>
      <c r="E131" s="85">
        <v>500</v>
      </c>
    </row>
    <row r="132" spans="1:5" ht="38.25">
      <c r="A132" s="84" t="s">
        <v>27</v>
      </c>
      <c r="B132" s="7" t="s">
        <v>184</v>
      </c>
      <c r="C132" s="41">
        <v>76731</v>
      </c>
      <c r="D132" s="41">
        <v>150771</v>
      </c>
      <c r="E132" s="85">
        <v>0</v>
      </c>
    </row>
    <row r="133" spans="1:5" s="1" customFormat="1" ht="38.25">
      <c r="A133" s="90" t="s">
        <v>77</v>
      </c>
      <c r="B133" s="52" t="s">
        <v>78</v>
      </c>
      <c r="C133" s="57">
        <f>SUM(C135:C136)</f>
        <v>26596487</v>
      </c>
      <c r="D133" s="57">
        <f>SUM(D135:D136)</f>
        <v>26596487</v>
      </c>
      <c r="E133" s="83">
        <f>SUM(E135:E136)</f>
        <v>30629098</v>
      </c>
    </row>
    <row r="134" spans="1:5" s="2" customFormat="1" ht="12.75">
      <c r="A134" s="80"/>
      <c r="B134" s="73" t="s">
        <v>239</v>
      </c>
      <c r="C134" s="74">
        <f>SUM(C135:C136)</f>
        <v>26596487</v>
      </c>
      <c r="D134" s="74">
        <f>SUM(D135:D136)</f>
        <v>26596487</v>
      </c>
      <c r="E134" s="81">
        <f>SUM(E135:E136)</f>
        <v>30629098</v>
      </c>
    </row>
    <row r="135" spans="1:5" ht="25.5">
      <c r="A135" s="84" t="s">
        <v>30</v>
      </c>
      <c r="B135" s="7" t="s">
        <v>166</v>
      </c>
      <c r="C135" s="41">
        <v>25490035</v>
      </c>
      <c r="D135" s="41">
        <v>25490035</v>
      </c>
      <c r="E135" s="85">
        <v>29529098</v>
      </c>
    </row>
    <row r="136" spans="1:5" ht="26.25" thickBot="1">
      <c r="A136" s="86" t="s">
        <v>29</v>
      </c>
      <c r="B136" s="18" t="s">
        <v>167</v>
      </c>
      <c r="C136" s="43">
        <v>1106452</v>
      </c>
      <c r="D136" s="43">
        <v>1106452</v>
      </c>
      <c r="E136" s="89">
        <v>1100000</v>
      </c>
    </row>
    <row r="137" spans="1:5" s="2" customFormat="1" ht="13.5" thickBot="1">
      <c r="A137" s="20" t="s">
        <v>79</v>
      </c>
      <c r="B137" s="21" t="s">
        <v>80</v>
      </c>
      <c r="C137" s="44">
        <f aca="true" t="shared" si="7" ref="C137:E138">SUM(C139,C142,C145,C150,C153,C157)</f>
        <v>29347652</v>
      </c>
      <c r="D137" s="44">
        <f t="shared" si="7"/>
        <v>29363004</v>
      </c>
      <c r="E137" s="22">
        <f t="shared" si="7"/>
        <v>32853340</v>
      </c>
    </row>
    <row r="138" spans="1:5" s="2" customFormat="1" ht="12.75">
      <c r="A138" s="80"/>
      <c r="B138" s="73" t="s">
        <v>239</v>
      </c>
      <c r="C138" s="74">
        <f t="shared" si="7"/>
        <v>29347652</v>
      </c>
      <c r="D138" s="74">
        <f t="shared" si="7"/>
        <v>29363004</v>
      </c>
      <c r="E138" s="81">
        <f t="shared" si="7"/>
        <v>32853340</v>
      </c>
    </row>
    <row r="139" spans="1:5" s="1" customFormat="1" ht="38.25">
      <c r="A139" s="87" t="s">
        <v>81</v>
      </c>
      <c r="B139" s="54" t="s">
        <v>82</v>
      </c>
      <c r="C139" s="56">
        <f>SUM(C141)</f>
        <v>23672077</v>
      </c>
      <c r="D139" s="56">
        <f>SUM(D141)</f>
        <v>23687429</v>
      </c>
      <c r="E139" s="88">
        <f>SUM(E141)</f>
        <v>25343485</v>
      </c>
    </row>
    <row r="140" spans="1:5" s="2" customFormat="1" ht="12.75">
      <c r="A140" s="80"/>
      <c r="B140" s="73" t="s">
        <v>239</v>
      </c>
      <c r="C140" s="74">
        <f>SUM(C141)</f>
        <v>23672077</v>
      </c>
      <c r="D140" s="74">
        <f>SUM(D141)</f>
        <v>23687429</v>
      </c>
      <c r="E140" s="81">
        <f>SUM(E141)</f>
        <v>25343485</v>
      </c>
    </row>
    <row r="141" spans="1:5" ht="25.5">
      <c r="A141" s="84" t="s">
        <v>31</v>
      </c>
      <c r="B141" s="7" t="s">
        <v>168</v>
      </c>
      <c r="C141" s="41">
        <v>23672077</v>
      </c>
      <c r="D141" s="41">
        <v>23687429</v>
      </c>
      <c r="E141" s="85">
        <v>25343485</v>
      </c>
    </row>
    <row r="142" spans="1:5" s="1" customFormat="1" ht="25.5">
      <c r="A142" s="100" t="s">
        <v>83</v>
      </c>
      <c r="B142" s="52" t="s">
        <v>84</v>
      </c>
      <c r="C142" s="57">
        <f>SUM(C144)</f>
        <v>3724755</v>
      </c>
      <c r="D142" s="57">
        <f>SUM(D144)</f>
        <v>3724755</v>
      </c>
      <c r="E142" s="83">
        <f>SUM(E144)</f>
        <v>5997810</v>
      </c>
    </row>
    <row r="143" spans="1:5" s="2" customFormat="1" ht="12.75">
      <c r="A143" s="80"/>
      <c r="B143" s="73" t="s">
        <v>239</v>
      </c>
      <c r="C143" s="74">
        <f>SUM(C144)</f>
        <v>3724755</v>
      </c>
      <c r="D143" s="74">
        <f>SUM(D144)</f>
        <v>3724755</v>
      </c>
      <c r="E143" s="81">
        <f>SUM(E144)</f>
        <v>5997810</v>
      </c>
    </row>
    <row r="144" spans="1:5" ht="25.5">
      <c r="A144" s="84" t="s">
        <v>31</v>
      </c>
      <c r="B144" s="7" t="s">
        <v>168</v>
      </c>
      <c r="C144" s="41">
        <v>3724755</v>
      </c>
      <c r="D144" s="41">
        <v>3724755</v>
      </c>
      <c r="E144" s="85">
        <v>5997810</v>
      </c>
    </row>
    <row r="145" spans="1:5" s="1" customFormat="1" ht="12.75">
      <c r="A145" s="100" t="s">
        <v>85</v>
      </c>
      <c r="B145" s="52" t="s">
        <v>86</v>
      </c>
      <c r="C145" s="57">
        <f>SUM(C147:C149)</f>
        <v>445530</v>
      </c>
      <c r="D145" s="57">
        <f>SUM(D147:D149)</f>
        <v>445530</v>
      </c>
      <c r="E145" s="83">
        <f>SUM(E147:E149)</f>
        <v>373458</v>
      </c>
    </row>
    <row r="146" spans="1:5" s="2" customFormat="1" ht="12.75">
      <c r="A146" s="80"/>
      <c r="B146" s="73" t="s">
        <v>239</v>
      </c>
      <c r="C146" s="74">
        <f>SUM(C147:C149)</f>
        <v>445530</v>
      </c>
      <c r="D146" s="74">
        <f>SUM(D147:D149)</f>
        <v>445530</v>
      </c>
      <c r="E146" s="81">
        <f>SUM(E147:E149)</f>
        <v>373458</v>
      </c>
    </row>
    <row r="147" spans="1:5" ht="12.75">
      <c r="A147" s="84" t="s">
        <v>4</v>
      </c>
      <c r="B147" s="7" t="s">
        <v>147</v>
      </c>
      <c r="C147" s="41">
        <v>15000</v>
      </c>
      <c r="D147" s="41">
        <v>15000</v>
      </c>
      <c r="E147" s="85">
        <v>15000</v>
      </c>
    </row>
    <row r="148" spans="1:5" ht="12.75">
      <c r="A148" s="84" t="s">
        <v>3</v>
      </c>
      <c r="B148" s="7" t="s">
        <v>148</v>
      </c>
      <c r="C148" s="41">
        <v>380000</v>
      </c>
      <c r="D148" s="41">
        <v>380000</v>
      </c>
      <c r="E148" s="85">
        <v>338458</v>
      </c>
    </row>
    <row r="149" spans="1:5" ht="12.75">
      <c r="A149" s="84" t="s">
        <v>1</v>
      </c>
      <c r="B149" s="7" t="s">
        <v>145</v>
      </c>
      <c r="C149" s="41">
        <v>50530</v>
      </c>
      <c r="D149" s="41">
        <v>50530</v>
      </c>
      <c r="E149" s="85">
        <v>20000</v>
      </c>
    </row>
    <row r="150" spans="1:5" s="1" customFormat="1" ht="12.75">
      <c r="A150" s="101" t="s">
        <v>87</v>
      </c>
      <c r="B150" s="52" t="s">
        <v>88</v>
      </c>
      <c r="C150" s="57">
        <f>SUM(C152:C152)</f>
        <v>0</v>
      </c>
      <c r="D150" s="57">
        <f>SUM(D152:D152)</f>
        <v>0</v>
      </c>
      <c r="E150" s="83">
        <f>SUM(E152:E152)</f>
        <v>0</v>
      </c>
    </row>
    <row r="151" spans="1:5" s="2" customFormat="1" ht="12.75">
      <c r="A151" s="80"/>
      <c r="B151" s="73" t="s">
        <v>239</v>
      </c>
      <c r="C151" s="74">
        <f>SUM(C152)</f>
        <v>0</v>
      </c>
      <c r="D151" s="74">
        <f>SUM(D152)</f>
        <v>0</v>
      </c>
      <c r="E151" s="81">
        <f>SUM(E152)</f>
        <v>0</v>
      </c>
    </row>
    <row r="152" spans="1:5" ht="12.75">
      <c r="A152" s="84" t="s">
        <v>32</v>
      </c>
      <c r="B152" s="7" t="s">
        <v>170</v>
      </c>
      <c r="C152" s="41">
        <v>0</v>
      </c>
      <c r="D152" s="41">
        <v>0</v>
      </c>
      <c r="E152" s="85">
        <v>0</v>
      </c>
    </row>
    <row r="153" spans="1:5" s="1" customFormat="1" ht="12.75">
      <c r="A153" s="101" t="s">
        <v>89</v>
      </c>
      <c r="B153" s="52" t="s">
        <v>90</v>
      </c>
      <c r="C153" s="57">
        <f>SUM(C155:C156)</f>
        <v>0</v>
      </c>
      <c r="D153" s="57">
        <f>SUM(D155:D156)</f>
        <v>0</v>
      </c>
      <c r="E153" s="83">
        <f>SUM(E155:E156)</f>
        <v>0</v>
      </c>
    </row>
    <row r="154" spans="1:5" s="2" customFormat="1" ht="12.75">
      <c r="A154" s="80"/>
      <c r="B154" s="73" t="s">
        <v>239</v>
      </c>
      <c r="C154" s="74">
        <f>SUM(C155:C156)</f>
        <v>0</v>
      </c>
      <c r="D154" s="74">
        <f>SUM(D155:D156)</f>
        <v>0</v>
      </c>
      <c r="E154" s="81">
        <f>SUM(E155:E156)</f>
        <v>0</v>
      </c>
    </row>
    <row r="155" spans="1:5" s="1" customFormat="1" ht="12.75">
      <c r="A155" s="91" t="s">
        <v>33</v>
      </c>
      <c r="B155" s="33" t="s">
        <v>169</v>
      </c>
      <c r="C155" s="42">
        <v>0</v>
      </c>
      <c r="D155" s="42">
        <v>0</v>
      </c>
      <c r="E155" s="92">
        <v>0</v>
      </c>
    </row>
    <row r="156" spans="1:5" ht="12.75">
      <c r="A156" s="84" t="s">
        <v>32</v>
      </c>
      <c r="B156" s="7" t="s">
        <v>170</v>
      </c>
      <c r="C156" s="41">
        <v>0</v>
      </c>
      <c r="D156" s="41">
        <v>0</v>
      </c>
      <c r="E156" s="85">
        <v>0</v>
      </c>
    </row>
    <row r="157" spans="1:5" s="1" customFormat="1" ht="25.5">
      <c r="A157" s="100" t="s">
        <v>91</v>
      </c>
      <c r="B157" s="52" t="s">
        <v>92</v>
      </c>
      <c r="C157" s="57">
        <f>SUM(C159)</f>
        <v>1505290</v>
      </c>
      <c r="D157" s="57">
        <f>SUM(D159)</f>
        <v>1505290</v>
      </c>
      <c r="E157" s="83">
        <f>SUM(E159)</f>
        <v>1138587</v>
      </c>
    </row>
    <row r="158" spans="1:5" s="2" customFormat="1" ht="12.75">
      <c r="A158" s="80"/>
      <c r="B158" s="73" t="s">
        <v>239</v>
      </c>
      <c r="C158" s="74">
        <f>SUM(C159)</f>
        <v>1505290</v>
      </c>
      <c r="D158" s="74">
        <f>SUM(D159)</f>
        <v>1505290</v>
      </c>
      <c r="E158" s="81">
        <f>SUM(E159)</f>
        <v>1138587</v>
      </c>
    </row>
    <row r="159" spans="1:5" ht="26.25" thickBot="1">
      <c r="A159" s="86" t="s">
        <v>31</v>
      </c>
      <c r="B159" s="18" t="s">
        <v>168</v>
      </c>
      <c r="C159" s="43">
        <v>1505290</v>
      </c>
      <c r="D159" s="43">
        <v>1505290</v>
      </c>
      <c r="E159" s="89">
        <v>1138587</v>
      </c>
    </row>
    <row r="160" spans="1:5" s="2" customFormat="1" ht="13.5" thickBot="1">
      <c r="A160" s="20" t="s">
        <v>93</v>
      </c>
      <c r="B160" s="21" t="s">
        <v>94</v>
      </c>
      <c r="C160" s="44">
        <f aca="true" t="shared" si="8" ref="C160:E161">SUM(C162,C172,C175,C181,C190,C194)</f>
        <v>2307070.6300000004</v>
      </c>
      <c r="D160" s="44">
        <f t="shared" si="8"/>
        <v>2763230.01</v>
      </c>
      <c r="E160" s="22">
        <f t="shared" si="8"/>
        <v>1442457</v>
      </c>
    </row>
    <row r="161" spans="1:5" s="2" customFormat="1" ht="12.75">
      <c r="A161" s="80"/>
      <c r="B161" s="73" t="s">
        <v>239</v>
      </c>
      <c r="C161" s="74">
        <f t="shared" si="8"/>
        <v>2307070.6300000004</v>
      </c>
      <c r="D161" s="74">
        <f t="shared" si="8"/>
        <v>2763230.01</v>
      </c>
      <c r="E161" s="81">
        <f t="shared" si="8"/>
        <v>1442457</v>
      </c>
    </row>
    <row r="162" spans="1:5" s="1" customFormat="1" ht="12.75">
      <c r="A162" s="87" t="s">
        <v>95</v>
      </c>
      <c r="B162" s="54" t="s">
        <v>96</v>
      </c>
      <c r="C162" s="56">
        <f>SUM(C164:C171)</f>
        <v>304279.83</v>
      </c>
      <c r="D162" s="56">
        <f>SUM(D164:D171)</f>
        <v>376743.83</v>
      </c>
      <c r="E162" s="88">
        <f>SUM(E164:E171)</f>
        <v>75091</v>
      </c>
    </row>
    <row r="163" spans="1:5" s="2" customFormat="1" ht="12.75">
      <c r="A163" s="80"/>
      <c r="B163" s="73" t="s">
        <v>239</v>
      </c>
      <c r="C163" s="74">
        <f>SUM(C164:C171)</f>
        <v>304279.83</v>
      </c>
      <c r="D163" s="74">
        <f>SUM(D164:D171)</f>
        <v>376743.83</v>
      </c>
      <c r="E163" s="81">
        <f>SUM(E164:E171)</f>
        <v>75091</v>
      </c>
    </row>
    <row r="164" spans="1:5" s="1" customFormat="1" ht="12.75">
      <c r="A164" s="102" t="s">
        <v>4</v>
      </c>
      <c r="B164" s="35" t="s">
        <v>147</v>
      </c>
      <c r="C164" s="45">
        <v>8115</v>
      </c>
      <c r="D164" s="45">
        <v>8340</v>
      </c>
      <c r="E164" s="99">
        <v>0</v>
      </c>
    </row>
    <row r="165" spans="1:5" ht="89.25">
      <c r="A165" s="84" t="s">
        <v>2</v>
      </c>
      <c r="B165" s="7" t="s">
        <v>144</v>
      </c>
      <c r="C165" s="41">
        <v>54076</v>
      </c>
      <c r="D165" s="41">
        <v>67300</v>
      </c>
      <c r="E165" s="85">
        <v>57948</v>
      </c>
    </row>
    <row r="166" spans="1:5" ht="12.75">
      <c r="A166" s="84" t="s">
        <v>35</v>
      </c>
      <c r="B166" s="7" t="s">
        <v>171</v>
      </c>
      <c r="C166" s="41">
        <v>18924</v>
      </c>
      <c r="D166" s="41">
        <v>33206</v>
      </c>
      <c r="E166" s="85">
        <v>14143</v>
      </c>
    </row>
    <row r="167" spans="1:5" ht="12.75">
      <c r="A167" s="84" t="s">
        <v>218</v>
      </c>
      <c r="B167" s="7" t="s">
        <v>148</v>
      </c>
      <c r="C167" s="41">
        <v>0</v>
      </c>
      <c r="D167" s="41">
        <v>0</v>
      </c>
      <c r="E167" s="85">
        <v>0</v>
      </c>
    </row>
    <row r="168" spans="1:5" ht="25.5">
      <c r="A168" s="84" t="s">
        <v>16</v>
      </c>
      <c r="B168" s="7" t="s">
        <v>154</v>
      </c>
      <c r="C168" s="41">
        <v>500</v>
      </c>
      <c r="D168" s="41">
        <v>500</v>
      </c>
      <c r="E168" s="85">
        <v>0</v>
      </c>
    </row>
    <row r="169" spans="1:5" ht="12.75">
      <c r="A169" s="84" t="s">
        <v>1</v>
      </c>
      <c r="B169" s="7" t="s">
        <v>145</v>
      </c>
      <c r="C169" s="41">
        <v>6012.83</v>
      </c>
      <c r="D169" s="41">
        <v>50745.83</v>
      </c>
      <c r="E169" s="85">
        <v>3000</v>
      </c>
    </row>
    <row r="170" spans="1:5" ht="51">
      <c r="A170" s="91" t="s">
        <v>34</v>
      </c>
      <c r="B170" s="7" t="s">
        <v>172</v>
      </c>
      <c r="C170" s="41">
        <v>134890</v>
      </c>
      <c r="D170" s="41">
        <v>134890</v>
      </c>
      <c r="E170" s="85">
        <v>0</v>
      </c>
    </row>
    <row r="171" spans="1:5" ht="63.75">
      <c r="A171" s="84" t="s">
        <v>8</v>
      </c>
      <c r="B171" s="7" t="s">
        <v>151</v>
      </c>
      <c r="C171" s="41">
        <v>81762</v>
      </c>
      <c r="D171" s="41">
        <v>81762</v>
      </c>
      <c r="E171" s="85">
        <v>0</v>
      </c>
    </row>
    <row r="172" spans="1:5" s="1" customFormat="1" ht="25.5">
      <c r="A172" s="100" t="s">
        <v>97</v>
      </c>
      <c r="B172" s="52" t="s">
        <v>98</v>
      </c>
      <c r="C172" s="57">
        <f>SUM(C174)</f>
        <v>1126</v>
      </c>
      <c r="D172" s="57">
        <f>SUM(D174)</f>
        <v>1126</v>
      </c>
      <c r="E172" s="83">
        <f>SUM(E174)</f>
        <v>0</v>
      </c>
    </row>
    <row r="173" spans="1:5" s="2" customFormat="1" ht="12.75">
      <c r="A173" s="80"/>
      <c r="B173" s="73" t="s">
        <v>239</v>
      </c>
      <c r="C173" s="74">
        <f>SUM(C174)</f>
        <v>1126</v>
      </c>
      <c r="D173" s="74">
        <f>SUM(D174)</f>
        <v>1126</v>
      </c>
      <c r="E173" s="81">
        <f>SUM(E174)</f>
        <v>0</v>
      </c>
    </row>
    <row r="174" spans="1:5" ht="12.75">
      <c r="A174" s="84" t="s">
        <v>35</v>
      </c>
      <c r="B174" s="7" t="s">
        <v>171</v>
      </c>
      <c r="C174" s="41">
        <v>1126</v>
      </c>
      <c r="D174" s="41">
        <v>1126</v>
      </c>
      <c r="E174" s="85">
        <v>0</v>
      </c>
    </row>
    <row r="175" spans="1:5" s="1" customFormat="1" ht="12.75">
      <c r="A175" s="100" t="s">
        <v>99</v>
      </c>
      <c r="B175" s="52" t="s">
        <v>100</v>
      </c>
      <c r="C175" s="57">
        <f>SUM(C177:C180)</f>
        <v>1499981</v>
      </c>
      <c r="D175" s="57">
        <f>SUM(D177:D180)</f>
        <v>1516578</v>
      </c>
      <c r="E175" s="83">
        <f>SUM(E177:E180)</f>
        <v>1162900</v>
      </c>
    </row>
    <row r="176" spans="1:5" s="2" customFormat="1" ht="12.75">
      <c r="A176" s="80"/>
      <c r="B176" s="73" t="s">
        <v>239</v>
      </c>
      <c r="C176" s="74">
        <f>SUM(C177:C180)</f>
        <v>1499981</v>
      </c>
      <c r="D176" s="74">
        <f>SUM(D177:D180)</f>
        <v>1516578</v>
      </c>
      <c r="E176" s="81">
        <f>SUM(E177:E180)</f>
        <v>1162900</v>
      </c>
    </row>
    <row r="177" spans="1:5" ht="89.25">
      <c r="A177" s="84" t="s">
        <v>2</v>
      </c>
      <c r="B177" s="7" t="s">
        <v>144</v>
      </c>
      <c r="C177" s="41">
        <v>11856</v>
      </c>
      <c r="D177" s="41">
        <v>11856</v>
      </c>
      <c r="E177" s="85">
        <v>5695</v>
      </c>
    </row>
    <row r="178" spans="1:5" ht="12.75">
      <c r="A178" s="84" t="s">
        <v>35</v>
      </c>
      <c r="B178" s="7" t="s">
        <v>171</v>
      </c>
      <c r="C178" s="41">
        <v>1486875</v>
      </c>
      <c r="D178" s="41">
        <v>1486875</v>
      </c>
      <c r="E178" s="85">
        <v>1157205</v>
      </c>
    </row>
    <row r="179" spans="1:5" ht="25.5">
      <c r="A179" s="84" t="s">
        <v>16</v>
      </c>
      <c r="B179" s="7" t="s">
        <v>154</v>
      </c>
      <c r="C179" s="41">
        <v>1250</v>
      </c>
      <c r="D179" s="41">
        <v>3250</v>
      </c>
      <c r="E179" s="85">
        <v>0</v>
      </c>
    </row>
    <row r="180" spans="1:5" ht="12.75">
      <c r="A180" s="84" t="s">
        <v>1</v>
      </c>
      <c r="B180" s="7" t="s">
        <v>145</v>
      </c>
      <c r="C180" s="41">
        <v>0</v>
      </c>
      <c r="D180" s="41">
        <v>14597</v>
      </c>
      <c r="E180" s="85">
        <v>0</v>
      </c>
    </row>
    <row r="181" spans="1:5" s="1" customFormat="1" ht="12.75">
      <c r="A181" s="100" t="s">
        <v>101</v>
      </c>
      <c r="B181" s="52" t="s">
        <v>102</v>
      </c>
      <c r="C181" s="57">
        <f>SUM(C182)</f>
        <v>135271.35</v>
      </c>
      <c r="D181" s="57">
        <f>SUM(D182)</f>
        <v>309268.73</v>
      </c>
      <c r="E181" s="57">
        <f>SUM(E182)</f>
        <v>48783</v>
      </c>
    </row>
    <row r="182" spans="1:5" s="2" customFormat="1" ht="12.75">
      <c r="A182" s="80"/>
      <c r="B182" s="73" t="s">
        <v>239</v>
      </c>
      <c r="C182" s="74">
        <f>SUM(C183:C189)</f>
        <v>135271.35</v>
      </c>
      <c r="D182" s="74">
        <f>SUM(D183:D189)</f>
        <v>309268.73</v>
      </c>
      <c r="E182" s="74">
        <f>SUM(E183:E189)</f>
        <v>48783</v>
      </c>
    </row>
    <row r="183" spans="1:5" s="1" customFormat="1" ht="12.75">
      <c r="A183" s="91" t="s">
        <v>4</v>
      </c>
      <c r="B183" s="33" t="s">
        <v>147</v>
      </c>
      <c r="C183" s="42">
        <v>126</v>
      </c>
      <c r="D183" s="42">
        <v>573</v>
      </c>
      <c r="E183" s="92">
        <v>0</v>
      </c>
    </row>
    <row r="184" spans="1:5" ht="89.25">
      <c r="A184" s="84" t="s">
        <v>2</v>
      </c>
      <c r="B184" s="7" t="s">
        <v>144</v>
      </c>
      <c r="C184" s="41">
        <v>78978</v>
      </c>
      <c r="D184" s="41">
        <v>78978</v>
      </c>
      <c r="E184" s="85">
        <v>41121</v>
      </c>
    </row>
    <row r="185" spans="1:5" ht="12.75">
      <c r="A185" s="84" t="s">
        <v>35</v>
      </c>
      <c r="B185" s="7" t="s">
        <v>171</v>
      </c>
      <c r="C185" s="41">
        <v>18648</v>
      </c>
      <c r="D185" s="41">
        <v>37181</v>
      </c>
      <c r="E185" s="85">
        <v>7662</v>
      </c>
    </row>
    <row r="186" spans="1:5" ht="25.5">
      <c r="A186" s="84" t="s">
        <v>16</v>
      </c>
      <c r="B186" s="7" t="s">
        <v>154</v>
      </c>
      <c r="C186" s="41">
        <v>22835</v>
      </c>
      <c r="D186" s="41">
        <v>31205</v>
      </c>
      <c r="E186" s="85">
        <v>0</v>
      </c>
    </row>
    <row r="187" spans="1:5" ht="12.75">
      <c r="A187" s="84" t="s">
        <v>1</v>
      </c>
      <c r="B187" s="7" t="s">
        <v>145</v>
      </c>
      <c r="C187" s="41">
        <v>5222.84</v>
      </c>
      <c r="D187" s="41">
        <v>19247.84</v>
      </c>
      <c r="E187" s="85">
        <v>0</v>
      </c>
    </row>
    <row r="188" spans="1:5" ht="63.75">
      <c r="A188" s="84" t="s">
        <v>201</v>
      </c>
      <c r="B188" s="7" t="s">
        <v>151</v>
      </c>
      <c r="C188" s="41">
        <v>9461.51</v>
      </c>
      <c r="D188" s="41">
        <v>9909.51</v>
      </c>
      <c r="E188" s="85">
        <v>0</v>
      </c>
    </row>
    <row r="189" spans="1:5" ht="63.75">
      <c r="A189" s="84" t="s">
        <v>8</v>
      </c>
      <c r="B189" s="7" t="s">
        <v>151</v>
      </c>
      <c r="C189" s="41">
        <v>0</v>
      </c>
      <c r="D189" s="41">
        <v>132174.38</v>
      </c>
      <c r="E189" s="85">
        <v>0</v>
      </c>
    </row>
    <row r="190" spans="1:5" s="1" customFormat="1" ht="25.5">
      <c r="A190" s="100" t="s">
        <v>103</v>
      </c>
      <c r="B190" s="52" t="s">
        <v>104</v>
      </c>
      <c r="C190" s="57">
        <f>SUM(C192:C193)</f>
        <v>4500</v>
      </c>
      <c r="D190" s="57">
        <f>SUM(D192:D193)</f>
        <v>10093</v>
      </c>
      <c r="E190" s="83">
        <f>SUM(E192:E193)</f>
        <v>9000</v>
      </c>
    </row>
    <row r="191" spans="1:5" s="2" customFormat="1" ht="12.75">
      <c r="A191" s="80"/>
      <c r="B191" s="73" t="s">
        <v>239</v>
      </c>
      <c r="C191" s="74">
        <f>SUM(C192:C193)</f>
        <v>4500</v>
      </c>
      <c r="D191" s="74">
        <f>SUM(D192:D193)</f>
        <v>10093</v>
      </c>
      <c r="E191" s="81">
        <f>SUM(E192:E193)</f>
        <v>9000</v>
      </c>
    </row>
    <row r="192" spans="1:5" ht="12.75">
      <c r="A192" s="84" t="s">
        <v>1</v>
      </c>
      <c r="B192" s="7" t="s">
        <v>145</v>
      </c>
      <c r="C192" s="41">
        <v>4500</v>
      </c>
      <c r="D192" s="41">
        <v>10093</v>
      </c>
      <c r="E192" s="85">
        <v>9000</v>
      </c>
    </row>
    <row r="193" spans="1:5" ht="12.75">
      <c r="A193" s="84" t="s">
        <v>35</v>
      </c>
      <c r="B193" s="7" t="s">
        <v>171</v>
      </c>
      <c r="C193" s="41">
        <v>0</v>
      </c>
      <c r="D193" s="41">
        <v>0</v>
      </c>
      <c r="E193" s="85">
        <v>0</v>
      </c>
    </row>
    <row r="194" spans="1:5" s="1" customFormat="1" ht="12.75">
      <c r="A194" s="100" t="s">
        <v>105</v>
      </c>
      <c r="B194" s="52" t="s">
        <v>41</v>
      </c>
      <c r="C194" s="57">
        <f>SUM(C195)</f>
        <v>361912.45</v>
      </c>
      <c r="D194" s="57">
        <f>SUM(D195)</f>
        <v>549420.45</v>
      </c>
      <c r="E194" s="57">
        <f>SUM(E195)</f>
        <v>146683</v>
      </c>
    </row>
    <row r="195" spans="1:5" s="2" customFormat="1" ht="12.75">
      <c r="A195" s="80"/>
      <c r="B195" s="73" t="s">
        <v>239</v>
      </c>
      <c r="C195" s="74">
        <f>SUM(C196:C199)</f>
        <v>361912.45</v>
      </c>
      <c r="D195" s="74">
        <f>SUM(D196:D199)</f>
        <v>549420.45</v>
      </c>
      <c r="E195" s="74">
        <f>SUM(E196:E199)</f>
        <v>146683</v>
      </c>
    </row>
    <row r="196" spans="1:5" s="1" customFormat="1" ht="25.5">
      <c r="A196" s="103" t="s">
        <v>16</v>
      </c>
      <c r="B196" s="36" t="s">
        <v>154</v>
      </c>
      <c r="C196" s="46">
        <v>169.48</v>
      </c>
      <c r="D196" s="46">
        <v>169.48</v>
      </c>
      <c r="E196" s="104">
        <v>0</v>
      </c>
    </row>
    <row r="197" spans="1:5" s="1" customFormat="1" ht="12.75">
      <c r="A197" s="103" t="s">
        <v>1</v>
      </c>
      <c r="B197" s="36" t="s">
        <v>145</v>
      </c>
      <c r="C197" s="46">
        <v>2259.97</v>
      </c>
      <c r="D197" s="46">
        <v>2259.97</v>
      </c>
      <c r="E197" s="104">
        <v>0</v>
      </c>
    </row>
    <row r="198" spans="1:5" ht="51">
      <c r="A198" s="129" t="s">
        <v>34</v>
      </c>
      <c r="B198" s="7" t="s">
        <v>172</v>
      </c>
      <c r="C198" s="8">
        <v>359483</v>
      </c>
      <c r="D198" s="8">
        <v>490991</v>
      </c>
      <c r="E198" s="8">
        <v>146683</v>
      </c>
    </row>
    <row r="199" spans="1:5" ht="64.5" thickBot="1">
      <c r="A199" s="131" t="s">
        <v>253</v>
      </c>
      <c r="B199" s="18" t="s">
        <v>254</v>
      </c>
      <c r="C199" s="19">
        <v>0</v>
      </c>
      <c r="D199" s="19">
        <v>56000</v>
      </c>
      <c r="E199" s="19">
        <v>0</v>
      </c>
    </row>
    <row r="200" spans="1:5" ht="13.5" thickBot="1">
      <c r="A200" s="37" t="s">
        <v>202</v>
      </c>
      <c r="B200" s="38" t="s">
        <v>203</v>
      </c>
      <c r="C200" s="47">
        <f aca="true" t="shared" si="9" ref="C200:E202">SUM(C202)</f>
        <v>2180</v>
      </c>
      <c r="D200" s="47">
        <f t="shared" si="9"/>
        <v>4222</v>
      </c>
      <c r="E200" s="105">
        <f t="shared" si="9"/>
        <v>3500</v>
      </c>
    </row>
    <row r="201" spans="1:5" s="2" customFormat="1" ht="12.75">
      <c r="A201" s="80"/>
      <c r="B201" s="73" t="s">
        <v>239</v>
      </c>
      <c r="C201" s="74">
        <f t="shared" si="9"/>
        <v>2180</v>
      </c>
      <c r="D201" s="74">
        <f t="shared" si="9"/>
        <v>4222</v>
      </c>
      <c r="E201" s="81">
        <f t="shared" si="9"/>
        <v>3500</v>
      </c>
    </row>
    <row r="202" spans="1:5" ht="12.75">
      <c r="A202" s="106" t="s">
        <v>204</v>
      </c>
      <c r="B202" s="63" t="s">
        <v>41</v>
      </c>
      <c r="C202" s="64">
        <f t="shared" si="9"/>
        <v>2180</v>
      </c>
      <c r="D202" s="64">
        <f t="shared" si="9"/>
        <v>4222</v>
      </c>
      <c r="E202" s="107">
        <f t="shared" si="9"/>
        <v>3500</v>
      </c>
    </row>
    <row r="203" spans="1:5" s="2" customFormat="1" ht="12.75">
      <c r="A203" s="80"/>
      <c r="B203" s="73" t="s">
        <v>239</v>
      </c>
      <c r="C203" s="74">
        <f>SUM(C204)</f>
        <v>2180</v>
      </c>
      <c r="D203" s="74">
        <f>SUM(D204)</f>
        <v>4222</v>
      </c>
      <c r="E203" s="81">
        <f>SUM(E204)</f>
        <v>3500</v>
      </c>
    </row>
    <row r="204" spans="1:5" ht="77.25" thickBot="1">
      <c r="A204" s="86" t="s">
        <v>190</v>
      </c>
      <c r="B204" s="18" t="s">
        <v>195</v>
      </c>
      <c r="C204" s="43">
        <v>2180</v>
      </c>
      <c r="D204" s="43">
        <v>4222</v>
      </c>
      <c r="E204" s="89">
        <v>3500</v>
      </c>
    </row>
    <row r="205" spans="1:5" s="2" customFormat="1" ht="13.5" thickBot="1">
      <c r="A205" s="20" t="s">
        <v>106</v>
      </c>
      <c r="B205" s="21" t="s">
        <v>107</v>
      </c>
      <c r="C205" s="44">
        <f>SUM(C208,C213,C216,C222,C225,C231,C236,C241)</f>
        <v>19335958</v>
      </c>
      <c r="D205" s="44">
        <f>SUM(D208,D213,D216,D222,D225,D231,D236,D241)</f>
        <v>19924484</v>
      </c>
      <c r="E205" s="22">
        <f>SUM(E208,E213,E216,E222,E225,E231,E236,E241)</f>
        <v>19453000</v>
      </c>
    </row>
    <row r="206" spans="1:5" s="2" customFormat="1" ht="12.75">
      <c r="A206" s="80"/>
      <c r="B206" s="73" t="s">
        <v>239</v>
      </c>
      <c r="C206" s="74">
        <f>SUM(C209,C214,C217,C223,C226,C232,C242,C237)</f>
        <v>19325458</v>
      </c>
      <c r="D206" s="74">
        <f>SUM(D209,D214,D217,D223,D226,D232,D242,D237)</f>
        <v>19913984</v>
      </c>
      <c r="E206" s="81">
        <f>SUM(E209,E214,E217,E223,E226,E232,E242,E237)</f>
        <v>19453000</v>
      </c>
    </row>
    <row r="207" spans="1:6" s="2" customFormat="1" ht="12.75">
      <c r="A207" s="80"/>
      <c r="B207" s="73" t="s">
        <v>240</v>
      </c>
      <c r="C207" s="74">
        <f>SUM(C218)</f>
        <v>10500</v>
      </c>
      <c r="D207" s="74">
        <f>SUM(D218)</f>
        <v>10500</v>
      </c>
      <c r="E207" s="81">
        <f>SUM(E218)</f>
        <v>0</v>
      </c>
      <c r="F207" s="76"/>
    </row>
    <row r="208" spans="1:5" s="1" customFormat="1" ht="12.75">
      <c r="A208" s="87" t="s">
        <v>180</v>
      </c>
      <c r="B208" s="54" t="s">
        <v>181</v>
      </c>
      <c r="C208" s="55">
        <f>SUM(C210:C212)</f>
        <v>396000</v>
      </c>
      <c r="D208" s="55">
        <f>SUM(D210:D212)</f>
        <v>416000</v>
      </c>
      <c r="E208" s="88">
        <f>SUM(E210:E212)</f>
        <v>480000</v>
      </c>
    </row>
    <row r="209" spans="1:5" s="2" customFormat="1" ht="12.75">
      <c r="A209" s="80"/>
      <c r="B209" s="73" t="s">
        <v>239</v>
      </c>
      <c r="C209" s="74">
        <f>SUM(C210:C212)</f>
        <v>396000</v>
      </c>
      <c r="D209" s="74">
        <f>SUM(D210:D212)</f>
        <v>416000</v>
      </c>
      <c r="E209" s="81">
        <f>SUM(E210:E212)</f>
        <v>480000</v>
      </c>
    </row>
    <row r="210" spans="1:5" s="3" customFormat="1" ht="89.25">
      <c r="A210" s="86" t="s">
        <v>2</v>
      </c>
      <c r="B210" s="18" t="s">
        <v>144</v>
      </c>
      <c r="C210" s="43">
        <v>5000</v>
      </c>
      <c r="D210" s="43">
        <v>5000</v>
      </c>
      <c r="E210" s="89">
        <v>5000</v>
      </c>
    </row>
    <row r="211" spans="1:5" s="3" customFormat="1" ht="12.75">
      <c r="A211" s="84" t="s">
        <v>35</v>
      </c>
      <c r="B211" s="7" t="s">
        <v>171</v>
      </c>
      <c r="C211" s="41">
        <v>391000</v>
      </c>
      <c r="D211" s="41">
        <v>411000</v>
      </c>
      <c r="E211" s="85">
        <v>475000</v>
      </c>
    </row>
    <row r="212" spans="1:5" s="3" customFormat="1" ht="12.75">
      <c r="A212" s="108" t="s">
        <v>3</v>
      </c>
      <c r="B212" s="49" t="s">
        <v>148</v>
      </c>
      <c r="C212" s="50">
        <v>0</v>
      </c>
      <c r="D212" s="50">
        <v>0</v>
      </c>
      <c r="E212" s="109">
        <v>0</v>
      </c>
    </row>
    <row r="213" spans="1:5" s="3" customFormat="1" ht="12.75">
      <c r="A213" s="106" t="s">
        <v>205</v>
      </c>
      <c r="B213" s="63" t="s">
        <v>206</v>
      </c>
      <c r="C213" s="64">
        <f>SUM(C215)</f>
        <v>709500</v>
      </c>
      <c r="D213" s="64">
        <f>SUM(D215)</f>
        <v>736300</v>
      </c>
      <c r="E213" s="107">
        <f>SUM(E215)</f>
        <v>521000</v>
      </c>
    </row>
    <row r="214" spans="1:5" s="2" customFormat="1" ht="12.75">
      <c r="A214" s="80"/>
      <c r="B214" s="73" t="s">
        <v>239</v>
      </c>
      <c r="C214" s="74">
        <f>SUM(C215)</f>
        <v>709500</v>
      </c>
      <c r="D214" s="74">
        <f>SUM(D215)</f>
        <v>736300</v>
      </c>
      <c r="E214" s="81">
        <f>SUM(E215)</f>
        <v>521000</v>
      </c>
    </row>
    <row r="215" spans="1:5" s="3" customFormat="1" ht="76.5">
      <c r="A215" s="84" t="s">
        <v>190</v>
      </c>
      <c r="B215" s="7" t="s">
        <v>195</v>
      </c>
      <c r="C215" s="41">
        <v>709500</v>
      </c>
      <c r="D215" s="41">
        <v>736300</v>
      </c>
      <c r="E215" s="85">
        <v>521000</v>
      </c>
    </row>
    <row r="216" spans="1:5" s="3" customFormat="1" ht="51">
      <c r="A216" s="93" t="s">
        <v>207</v>
      </c>
      <c r="B216" s="59" t="s">
        <v>208</v>
      </c>
      <c r="C216" s="61">
        <f>SUM(C219:C221)</f>
        <v>13172316</v>
      </c>
      <c r="D216" s="61">
        <f>SUM(D219:D221)</f>
        <v>13398316</v>
      </c>
      <c r="E216" s="94">
        <f>SUM(E219:E221)</f>
        <v>13535000</v>
      </c>
    </row>
    <row r="217" spans="1:6" s="2" customFormat="1" ht="12.75">
      <c r="A217" s="80"/>
      <c r="B217" s="73" t="s">
        <v>239</v>
      </c>
      <c r="C217" s="74">
        <f>SUM(C219:C220)</f>
        <v>13161816</v>
      </c>
      <c r="D217" s="74">
        <f>SUM(D219:D220)</f>
        <v>13387816</v>
      </c>
      <c r="E217" s="81">
        <f>SUM(E219:E220)</f>
        <v>13535000</v>
      </c>
      <c r="F217" s="75"/>
    </row>
    <row r="218" spans="1:6" s="2" customFormat="1" ht="12.75">
      <c r="A218" s="80"/>
      <c r="B218" s="73" t="s">
        <v>240</v>
      </c>
      <c r="C218" s="74">
        <f>SUM(C221)</f>
        <v>10500</v>
      </c>
      <c r="D218" s="74">
        <f>SUM(D221)</f>
        <v>10500</v>
      </c>
      <c r="E218" s="81">
        <f>SUM(E221)</f>
        <v>0</v>
      </c>
      <c r="F218" s="76"/>
    </row>
    <row r="219" spans="1:6" s="3" customFormat="1" ht="76.5">
      <c r="A219" s="91" t="s">
        <v>190</v>
      </c>
      <c r="B219" s="33" t="s">
        <v>195</v>
      </c>
      <c r="C219" s="42">
        <v>13124816</v>
      </c>
      <c r="D219" s="42">
        <v>13350816</v>
      </c>
      <c r="E219" s="92">
        <v>13535000</v>
      </c>
      <c r="F219" s="77"/>
    </row>
    <row r="220" spans="1:5" s="3" customFormat="1" ht="76.5">
      <c r="A220" s="91" t="s">
        <v>182</v>
      </c>
      <c r="B220" s="33" t="s">
        <v>183</v>
      </c>
      <c r="C220" s="42">
        <v>37000</v>
      </c>
      <c r="D220" s="42">
        <v>37000</v>
      </c>
      <c r="E220" s="92">
        <v>0</v>
      </c>
    </row>
    <row r="221" spans="1:5" s="3" customFormat="1" ht="76.5">
      <c r="A221" s="91" t="s">
        <v>214</v>
      </c>
      <c r="B221" s="33" t="s">
        <v>230</v>
      </c>
      <c r="C221" s="42">
        <v>10500</v>
      </c>
      <c r="D221" s="42">
        <v>10500</v>
      </c>
      <c r="E221" s="92">
        <v>0</v>
      </c>
    </row>
    <row r="222" spans="1:5" s="3" customFormat="1" ht="114.75">
      <c r="A222" s="93" t="s">
        <v>209</v>
      </c>
      <c r="B222" s="59" t="s">
        <v>210</v>
      </c>
      <c r="C222" s="61">
        <f>SUM(C224)</f>
        <v>180000</v>
      </c>
      <c r="D222" s="61">
        <f>SUM(D224)</f>
        <v>180000</v>
      </c>
      <c r="E222" s="94">
        <f>SUM(E224)</f>
        <v>161000</v>
      </c>
    </row>
    <row r="223" spans="1:5" s="2" customFormat="1" ht="12.75">
      <c r="A223" s="80"/>
      <c r="B223" s="73" t="s">
        <v>239</v>
      </c>
      <c r="C223" s="74">
        <f>SUM(C224)</f>
        <v>180000</v>
      </c>
      <c r="D223" s="74">
        <f>SUM(D224)</f>
        <v>180000</v>
      </c>
      <c r="E223" s="81">
        <f>SUM(E224)</f>
        <v>161000</v>
      </c>
    </row>
    <row r="224" spans="1:5" s="3" customFormat="1" ht="76.5">
      <c r="A224" s="91" t="s">
        <v>190</v>
      </c>
      <c r="B224" s="33" t="s">
        <v>195</v>
      </c>
      <c r="C224" s="42">
        <v>180000</v>
      </c>
      <c r="D224" s="42">
        <v>180000</v>
      </c>
      <c r="E224" s="92">
        <v>161000</v>
      </c>
    </row>
    <row r="225" spans="1:5" s="1" customFormat="1" ht="51">
      <c r="A225" s="100" t="s">
        <v>108</v>
      </c>
      <c r="B225" s="52" t="s">
        <v>109</v>
      </c>
      <c r="C225" s="57">
        <f>SUM(C227:C230)</f>
        <v>3270439</v>
      </c>
      <c r="D225" s="57">
        <f>SUM(D227:D230)</f>
        <v>3020439</v>
      </c>
      <c r="E225" s="83">
        <f>SUM(E227:E230)</f>
        <v>3483000</v>
      </c>
    </row>
    <row r="226" spans="1:5" s="2" customFormat="1" ht="12.75">
      <c r="A226" s="80"/>
      <c r="B226" s="73" t="s">
        <v>239</v>
      </c>
      <c r="C226" s="74">
        <f>SUM(C227:C230)</f>
        <v>3270439</v>
      </c>
      <c r="D226" s="74">
        <f>SUM(D227:D230)</f>
        <v>3020439</v>
      </c>
      <c r="E226" s="81">
        <f>SUM(E227:E230)</f>
        <v>3483000</v>
      </c>
    </row>
    <row r="227" spans="1:5" s="1" customFormat="1" ht="12.75">
      <c r="A227" s="91" t="s">
        <v>3</v>
      </c>
      <c r="B227" s="33" t="s">
        <v>148</v>
      </c>
      <c r="C227" s="42">
        <v>0</v>
      </c>
      <c r="D227" s="42">
        <v>0</v>
      </c>
      <c r="E227" s="92">
        <v>0</v>
      </c>
    </row>
    <row r="228" spans="1:5" ht="12.75">
      <c r="A228" s="84" t="s">
        <v>1</v>
      </c>
      <c r="B228" s="7" t="s">
        <v>145</v>
      </c>
      <c r="C228" s="41">
        <v>0</v>
      </c>
      <c r="D228" s="41">
        <v>0</v>
      </c>
      <c r="E228" s="85">
        <v>0</v>
      </c>
    </row>
    <row r="229" spans="1:5" ht="76.5">
      <c r="A229" s="84" t="s">
        <v>190</v>
      </c>
      <c r="B229" s="7" t="s">
        <v>195</v>
      </c>
      <c r="C229" s="41">
        <v>1311300</v>
      </c>
      <c r="D229" s="41">
        <v>1311300</v>
      </c>
      <c r="E229" s="85">
        <v>1260000</v>
      </c>
    </row>
    <row r="230" spans="1:5" ht="51">
      <c r="A230" s="84" t="s">
        <v>34</v>
      </c>
      <c r="B230" s="7" t="s">
        <v>172</v>
      </c>
      <c r="C230" s="41">
        <v>1959139</v>
      </c>
      <c r="D230" s="41">
        <v>1709139</v>
      </c>
      <c r="E230" s="85">
        <v>2223000</v>
      </c>
    </row>
    <row r="231" spans="1:5" s="1" customFormat="1" ht="12.75">
      <c r="A231" s="100" t="s">
        <v>110</v>
      </c>
      <c r="B231" s="52" t="s">
        <v>111</v>
      </c>
      <c r="C231" s="57">
        <f>SUM(C233:C235)</f>
        <v>909200</v>
      </c>
      <c r="D231" s="57">
        <f>SUM(D233:D235)</f>
        <v>1157751</v>
      </c>
      <c r="E231" s="83">
        <f>SUM(E233:E235)</f>
        <v>779000</v>
      </c>
    </row>
    <row r="232" spans="1:5" s="2" customFormat="1" ht="12.75">
      <c r="A232" s="80"/>
      <c r="B232" s="73" t="s">
        <v>239</v>
      </c>
      <c r="C232" s="74">
        <f>SUM(C233:C235)</f>
        <v>909200</v>
      </c>
      <c r="D232" s="74">
        <f>SUM(D233:D235)</f>
        <v>1157751</v>
      </c>
      <c r="E232" s="81">
        <f>SUM(E233:E235)</f>
        <v>779000</v>
      </c>
    </row>
    <row r="233" spans="1:5" s="1" customFormat="1" ht="38.25">
      <c r="A233" s="91" t="s">
        <v>222</v>
      </c>
      <c r="B233" s="33" t="s">
        <v>223</v>
      </c>
      <c r="C233" s="42">
        <v>121654</v>
      </c>
      <c r="D233" s="42">
        <v>292369</v>
      </c>
      <c r="E233" s="92">
        <v>0</v>
      </c>
    </row>
    <row r="234" spans="1:5" s="1" customFormat="1" ht="38.25">
      <c r="A234" s="91" t="s">
        <v>224</v>
      </c>
      <c r="B234" s="33" t="s">
        <v>223</v>
      </c>
      <c r="C234" s="42">
        <v>9046</v>
      </c>
      <c r="D234" s="42">
        <v>51382</v>
      </c>
      <c r="E234" s="92">
        <v>0</v>
      </c>
    </row>
    <row r="235" spans="1:5" ht="51">
      <c r="A235" s="84" t="s">
        <v>34</v>
      </c>
      <c r="B235" s="7" t="s">
        <v>172</v>
      </c>
      <c r="C235" s="41">
        <v>778500</v>
      </c>
      <c r="D235" s="41">
        <v>814000</v>
      </c>
      <c r="E235" s="85">
        <v>779000</v>
      </c>
    </row>
    <row r="236" spans="1:5" s="1" customFormat="1" ht="38.25">
      <c r="A236" s="100" t="s">
        <v>112</v>
      </c>
      <c r="B236" s="52" t="s">
        <v>113</v>
      </c>
      <c r="C236" s="57">
        <f>SUM(C238:C240)</f>
        <v>126000</v>
      </c>
      <c r="D236" s="57">
        <f>SUM(D238:D240)</f>
        <v>126000</v>
      </c>
      <c r="E236" s="83">
        <f>SUM(E238:E240)</f>
        <v>124000</v>
      </c>
    </row>
    <row r="237" spans="1:5" s="2" customFormat="1" ht="12.75">
      <c r="A237" s="80"/>
      <c r="B237" s="73" t="s">
        <v>239</v>
      </c>
      <c r="C237" s="74">
        <f>SUM(C238:C240)</f>
        <v>126000</v>
      </c>
      <c r="D237" s="74">
        <f>SUM(D238:D240)</f>
        <v>126000</v>
      </c>
      <c r="E237" s="81">
        <f>SUM(E238:E240)</f>
        <v>124000</v>
      </c>
    </row>
    <row r="238" spans="1:5" ht="12.75">
      <c r="A238" s="84" t="s">
        <v>35</v>
      </c>
      <c r="B238" s="7" t="s">
        <v>171</v>
      </c>
      <c r="C238" s="41">
        <v>85000</v>
      </c>
      <c r="D238" s="41">
        <v>85000</v>
      </c>
      <c r="E238" s="85">
        <v>85000</v>
      </c>
    </row>
    <row r="239" spans="1:5" ht="12.75">
      <c r="A239" s="84" t="s">
        <v>3</v>
      </c>
      <c r="B239" s="7" t="s">
        <v>148</v>
      </c>
      <c r="C239" s="41">
        <v>0</v>
      </c>
      <c r="D239" s="41">
        <v>0</v>
      </c>
      <c r="E239" s="85">
        <v>0</v>
      </c>
    </row>
    <row r="240" spans="1:5" ht="76.5">
      <c r="A240" s="84" t="s">
        <v>190</v>
      </c>
      <c r="B240" s="7" t="s">
        <v>195</v>
      </c>
      <c r="C240" s="41">
        <v>41000</v>
      </c>
      <c r="D240" s="41">
        <v>41000</v>
      </c>
      <c r="E240" s="85">
        <v>39000</v>
      </c>
    </row>
    <row r="241" spans="1:5" s="1" customFormat="1" ht="12.75">
      <c r="A241" s="100" t="s">
        <v>114</v>
      </c>
      <c r="B241" s="52" t="s">
        <v>41</v>
      </c>
      <c r="C241" s="57">
        <f>SUM(C243:C247)</f>
        <v>572503</v>
      </c>
      <c r="D241" s="57">
        <f>SUM(D243:D247)</f>
        <v>889678</v>
      </c>
      <c r="E241" s="83">
        <f>SUM(E243:E247)</f>
        <v>370000</v>
      </c>
    </row>
    <row r="242" spans="1:5" s="2" customFormat="1" ht="12.75">
      <c r="A242" s="80"/>
      <c r="B242" s="73" t="s">
        <v>239</v>
      </c>
      <c r="C242" s="74">
        <f>SUM(C243:C247)</f>
        <v>572503</v>
      </c>
      <c r="D242" s="74">
        <f>SUM(D243:D247)</f>
        <v>889678</v>
      </c>
      <c r="E242" s="81">
        <f>SUM(E243:E247)</f>
        <v>370000</v>
      </c>
    </row>
    <row r="243" spans="1:5" ht="12.75">
      <c r="A243" s="84" t="s">
        <v>1</v>
      </c>
      <c r="B243" s="7" t="s">
        <v>145</v>
      </c>
      <c r="C243" s="41">
        <v>0</v>
      </c>
      <c r="D243" s="41">
        <v>0</v>
      </c>
      <c r="E243" s="85">
        <v>0</v>
      </c>
    </row>
    <row r="244" spans="1:5" ht="38.25">
      <c r="A244" s="86" t="s">
        <v>222</v>
      </c>
      <c r="B244" s="18" t="s">
        <v>223</v>
      </c>
      <c r="C244" s="43">
        <v>48346</v>
      </c>
      <c r="D244" s="43">
        <v>328504</v>
      </c>
      <c r="E244" s="89">
        <v>0</v>
      </c>
    </row>
    <row r="245" spans="1:5" ht="38.25">
      <c r="A245" s="86" t="s">
        <v>222</v>
      </c>
      <c r="B245" s="18" t="s">
        <v>223</v>
      </c>
      <c r="C245" s="43">
        <v>20954</v>
      </c>
      <c r="D245" s="43">
        <v>57971</v>
      </c>
      <c r="E245" s="89">
        <v>0</v>
      </c>
    </row>
    <row r="246" spans="1:5" ht="76.5">
      <c r="A246" s="86" t="s">
        <v>220</v>
      </c>
      <c r="B246" s="18" t="s">
        <v>221</v>
      </c>
      <c r="C246" s="43">
        <v>69000</v>
      </c>
      <c r="D246" s="43">
        <v>69000</v>
      </c>
      <c r="E246" s="89">
        <v>0</v>
      </c>
    </row>
    <row r="247" spans="1:5" ht="51.75" thickBot="1">
      <c r="A247" s="86" t="s">
        <v>34</v>
      </c>
      <c r="B247" s="18" t="s">
        <v>172</v>
      </c>
      <c r="C247" s="43">
        <v>434203</v>
      </c>
      <c r="D247" s="43">
        <v>434203</v>
      </c>
      <c r="E247" s="89">
        <v>370000</v>
      </c>
    </row>
    <row r="248" spans="1:5" s="2" customFormat="1" ht="26.25" thickBot="1">
      <c r="A248" s="20" t="s">
        <v>115</v>
      </c>
      <c r="B248" s="21" t="s">
        <v>116</v>
      </c>
      <c r="C248" s="44">
        <f>SUM(C250,)</f>
        <v>195180</v>
      </c>
      <c r="D248" s="44">
        <f>SUM(D250,)</f>
        <v>196328</v>
      </c>
      <c r="E248" s="22">
        <f>SUM(E250,)</f>
        <v>140438</v>
      </c>
    </row>
    <row r="249" spans="1:5" s="2" customFormat="1" ht="12.75">
      <c r="A249" s="80"/>
      <c r="B249" s="73" t="s">
        <v>239</v>
      </c>
      <c r="C249" s="74">
        <f>SUM(C251)</f>
        <v>195180</v>
      </c>
      <c r="D249" s="74">
        <f>SUM(D251)</f>
        <v>196328</v>
      </c>
      <c r="E249" s="81">
        <f>SUM(E251)</f>
        <v>140438</v>
      </c>
    </row>
    <row r="250" spans="1:5" s="1" customFormat="1" ht="12.75">
      <c r="A250" s="87" t="s">
        <v>117</v>
      </c>
      <c r="B250" s="54" t="s">
        <v>118</v>
      </c>
      <c r="C250" s="55">
        <f>SUM(C253:C255)</f>
        <v>195180</v>
      </c>
      <c r="D250" s="55">
        <f>SUM(D253:D255)</f>
        <v>196328</v>
      </c>
      <c r="E250" s="88">
        <f>SUM(E253:E255)</f>
        <v>140438</v>
      </c>
    </row>
    <row r="251" spans="1:5" s="2" customFormat="1" ht="12.75">
      <c r="A251" s="80"/>
      <c r="B251" s="73" t="s">
        <v>239</v>
      </c>
      <c r="C251" s="74">
        <f>SUM(C253:C255)</f>
        <v>195180</v>
      </c>
      <c r="D251" s="74">
        <f>SUM(D253:D255)</f>
        <v>196328</v>
      </c>
      <c r="E251" s="81">
        <f>SUM(E253:E255)</f>
        <v>140438</v>
      </c>
    </row>
    <row r="252" spans="1:5" s="2" customFormat="1" ht="102">
      <c r="A252" s="91" t="s">
        <v>2</v>
      </c>
      <c r="B252" s="33" t="s">
        <v>211</v>
      </c>
      <c r="C252" s="122">
        <v>0</v>
      </c>
      <c r="D252" s="122">
        <v>0</v>
      </c>
      <c r="E252" s="123">
        <v>0</v>
      </c>
    </row>
    <row r="253" spans="1:5" ht="12.75">
      <c r="A253" s="84" t="s">
        <v>35</v>
      </c>
      <c r="B253" s="7" t="s">
        <v>171</v>
      </c>
      <c r="C253" s="41">
        <v>193180</v>
      </c>
      <c r="D253" s="41">
        <v>193180</v>
      </c>
      <c r="E253" s="85">
        <v>140438</v>
      </c>
    </row>
    <row r="254" spans="1:5" ht="12.75">
      <c r="A254" s="84" t="s">
        <v>1</v>
      </c>
      <c r="B254" s="7" t="s">
        <v>145</v>
      </c>
      <c r="C254" s="41">
        <v>0</v>
      </c>
      <c r="D254" s="41">
        <v>1148</v>
      </c>
      <c r="E254" s="85">
        <v>0</v>
      </c>
    </row>
    <row r="255" spans="1:5" ht="77.25" thickBot="1">
      <c r="A255" s="84" t="s">
        <v>201</v>
      </c>
      <c r="B255" s="7" t="s">
        <v>225</v>
      </c>
      <c r="C255" s="41">
        <v>2000</v>
      </c>
      <c r="D255" s="41">
        <v>2000</v>
      </c>
      <c r="E255" s="85">
        <v>0</v>
      </c>
    </row>
    <row r="256" spans="1:5" s="2" customFormat="1" ht="26.25" thickBot="1">
      <c r="A256" s="20" t="s">
        <v>119</v>
      </c>
      <c r="B256" s="21" t="s">
        <v>120</v>
      </c>
      <c r="C256" s="44">
        <f aca="true" t="shared" si="10" ref="C256:E258">SUM(C258)</f>
        <v>648093</v>
      </c>
      <c r="D256" s="44">
        <f t="shared" si="10"/>
        <v>1072980</v>
      </c>
      <c r="E256" s="22">
        <f t="shared" si="10"/>
        <v>0</v>
      </c>
    </row>
    <row r="257" spans="1:5" s="2" customFormat="1" ht="12.75">
      <c r="A257" s="80"/>
      <c r="B257" s="73" t="s">
        <v>239</v>
      </c>
      <c r="C257" s="74">
        <f t="shared" si="10"/>
        <v>648093</v>
      </c>
      <c r="D257" s="74">
        <f t="shared" si="10"/>
        <v>1072980</v>
      </c>
      <c r="E257" s="81">
        <f t="shared" si="10"/>
        <v>0</v>
      </c>
    </row>
    <row r="258" spans="1:5" s="1" customFormat="1" ht="25.5">
      <c r="A258" s="87" t="s">
        <v>121</v>
      </c>
      <c r="B258" s="54" t="s">
        <v>122</v>
      </c>
      <c r="C258" s="56">
        <f t="shared" si="10"/>
        <v>648093</v>
      </c>
      <c r="D258" s="56">
        <f t="shared" si="10"/>
        <v>1072980</v>
      </c>
      <c r="E258" s="88">
        <f t="shared" si="10"/>
        <v>0</v>
      </c>
    </row>
    <row r="259" spans="1:5" s="2" customFormat="1" ht="12.75">
      <c r="A259" s="80"/>
      <c r="B259" s="73" t="s">
        <v>239</v>
      </c>
      <c r="C259" s="74">
        <f>SUM(C260)</f>
        <v>648093</v>
      </c>
      <c r="D259" s="74">
        <f>SUM(D260)</f>
        <v>1072980</v>
      </c>
      <c r="E259" s="81">
        <f>SUM(E260)</f>
        <v>0</v>
      </c>
    </row>
    <row r="260" spans="1:5" ht="51.75" thickBot="1">
      <c r="A260" s="86" t="s">
        <v>34</v>
      </c>
      <c r="B260" s="18" t="s">
        <v>172</v>
      </c>
      <c r="C260" s="43">
        <v>648093</v>
      </c>
      <c r="D260" s="43">
        <v>1072980</v>
      </c>
      <c r="E260" s="89">
        <v>0</v>
      </c>
    </row>
    <row r="261" spans="1:5" s="2" customFormat="1" ht="26.25" thickBot="1">
      <c r="A261" s="20" t="s">
        <v>123</v>
      </c>
      <c r="B261" s="21" t="s">
        <v>124</v>
      </c>
      <c r="C261" s="44">
        <f aca="true" t="shared" si="11" ref="C261:E262">SUM(C263,C266,C269,C273,C276,C279)</f>
        <v>329300</v>
      </c>
      <c r="D261" s="44">
        <f t="shared" si="11"/>
        <v>339300</v>
      </c>
      <c r="E261" s="22">
        <f t="shared" si="11"/>
        <v>94874</v>
      </c>
    </row>
    <row r="262" spans="1:5" s="2" customFormat="1" ht="12.75">
      <c r="A262" s="80"/>
      <c r="B262" s="73" t="s">
        <v>239</v>
      </c>
      <c r="C262" s="74">
        <f t="shared" si="11"/>
        <v>329300</v>
      </c>
      <c r="D262" s="74">
        <f t="shared" si="11"/>
        <v>339300</v>
      </c>
      <c r="E262" s="81">
        <f t="shared" si="11"/>
        <v>94874</v>
      </c>
    </row>
    <row r="263" spans="1:5" s="1" customFormat="1" ht="12.75">
      <c r="A263" s="87" t="s">
        <v>125</v>
      </c>
      <c r="B263" s="54" t="s">
        <v>126</v>
      </c>
      <c r="C263" s="56">
        <f>SUM(C265)</f>
        <v>1000</v>
      </c>
      <c r="D263" s="56">
        <f>SUM(D265)</f>
        <v>1000</v>
      </c>
      <c r="E263" s="88">
        <f>SUM(E265)</f>
        <v>0</v>
      </c>
    </row>
    <row r="264" spans="1:5" s="2" customFormat="1" ht="12.75">
      <c r="A264" s="80"/>
      <c r="B264" s="73" t="s">
        <v>239</v>
      </c>
      <c r="C264" s="74">
        <f>SUM(C265)</f>
        <v>1000</v>
      </c>
      <c r="D264" s="74">
        <f>SUM(D265)</f>
        <v>1000</v>
      </c>
      <c r="E264" s="81">
        <f>SUM(E265)</f>
        <v>0</v>
      </c>
    </row>
    <row r="265" spans="1:5" ht="12.75">
      <c r="A265" s="84" t="s">
        <v>36</v>
      </c>
      <c r="B265" s="7" t="s">
        <v>173</v>
      </c>
      <c r="C265" s="41">
        <v>1000</v>
      </c>
      <c r="D265" s="41">
        <v>1000</v>
      </c>
      <c r="E265" s="85">
        <v>0</v>
      </c>
    </row>
    <row r="266" spans="1:5" s="1" customFormat="1" ht="12.75">
      <c r="A266" s="101" t="s">
        <v>127</v>
      </c>
      <c r="B266" s="52" t="s">
        <v>128</v>
      </c>
      <c r="C266" s="57">
        <f>SUM(C268)</f>
        <v>1000</v>
      </c>
      <c r="D266" s="57">
        <f>SUM(D268)</f>
        <v>1000</v>
      </c>
      <c r="E266" s="83">
        <f>SUM(E268)</f>
        <v>0</v>
      </c>
    </row>
    <row r="267" spans="1:5" s="2" customFormat="1" ht="12.75">
      <c r="A267" s="80"/>
      <c r="B267" s="73" t="s">
        <v>239</v>
      </c>
      <c r="C267" s="74">
        <f>SUM(C268)</f>
        <v>1000</v>
      </c>
      <c r="D267" s="74">
        <f>SUM(D268)</f>
        <v>1000</v>
      </c>
      <c r="E267" s="81">
        <f>SUM(E268)</f>
        <v>0</v>
      </c>
    </row>
    <row r="268" spans="1:5" ht="12.75">
      <c r="A268" s="84" t="s">
        <v>1</v>
      </c>
      <c r="B268" s="7" t="s">
        <v>145</v>
      </c>
      <c r="C268" s="41">
        <v>1000</v>
      </c>
      <c r="D268" s="41">
        <v>1000</v>
      </c>
      <c r="E268" s="85">
        <v>0</v>
      </c>
    </row>
    <row r="269" spans="1:5" s="1" customFormat="1" ht="25.5">
      <c r="A269" s="101" t="s">
        <v>129</v>
      </c>
      <c r="B269" s="52" t="s">
        <v>130</v>
      </c>
      <c r="C269" s="57">
        <f>SUM(C270)</f>
        <v>1000</v>
      </c>
      <c r="D269" s="57">
        <f>SUM(D270)</f>
        <v>10000</v>
      </c>
      <c r="E269" s="57">
        <f>SUM(E270)</f>
        <v>0</v>
      </c>
    </row>
    <row r="270" spans="1:5" s="2" customFormat="1" ht="12.75">
      <c r="A270" s="80"/>
      <c r="B270" s="73" t="s">
        <v>239</v>
      </c>
      <c r="C270" s="74">
        <f>SUM(C271:C272)</f>
        <v>1000</v>
      </c>
      <c r="D270" s="74">
        <f>SUM(D271:D272)</f>
        <v>10000</v>
      </c>
      <c r="E270" s="74">
        <f>SUM(E271:E272)</f>
        <v>0</v>
      </c>
    </row>
    <row r="271" spans="1:5" ht="63.75">
      <c r="A271" s="84" t="s">
        <v>0</v>
      </c>
      <c r="B271" s="7" t="s">
        <v>143</v>
      </c>
      <c r="C271" s="41">
        <v>1000</v>
      </c>
      <c r="D271" s="41">
        <v>1000</v>
      </c>
      <c r="E271" s="85">
        <v>0</v>
      </c>
    </row>
    <row r="272" spans="1:5" ht="76.5">
      <c r="A272" s="84" t="s">
        <v>250</v>
      </c>
      <c r="B272" s="7" t="s">
        <v>255</v>
      </c>
      <c r="C272" s="41"/>
      <c r="D272" s="41">
        <v>9000</v>
      </c>
      <c r="E272" s="85"/>
    </row>
    <row r="273" spans="1:5" s="1" customFormat="1" ht="25.5">
      <c r="A273" s="101" t="s">
        <v>131</v>
      </c>
      <c r="B273" s="52" t="s">
        <v>132</v>
      </c>
      <c r="C273" s="57">
        <f>SUM(C275)</f>
        <v>230000</v>
      </c>
      <c r="D273" s="57">
        <f>SUM(D275)</f>
        <v>230000</v>
      </c>
      <c r="E273" s="83">
        <f>SUM(E275)</f>
        <v>0</v>
      </c>
    </row>
    <row r="274" spans="1:5" s="2" customFormat="1" ht="12.75">
      <c r="A274" s="80"/>
      <c r="B274" s="73" t="s">
        <v>239</v>
      </c>
      <c r="C274" s="74">
        <f>SUM(C275)</f>
        <v>230000</v>
      </c>
      <c r="D274" s="74">
        <f>SUM(D275)</f>
        <v>230000</v>
      </c>
      <c r="E274" s="81">
        <f>SUM(E275)</f>
        <v>0</v>
      </c>
    </row>
    <row r="275" spans="1:5" ht="12.75">
      <c r="A275" s="84" t="s">
        <v>37</v>
      </c>
      <c r="B275" s="7" t="s">
        <v>174</v>
      </c>
      <c r="C275" s="41">
        <v>230000</v>
      </c>
      <c r="D275" s="41">
        <v>230000</v>
      </c>
      <c r="E275" s="85">
        <v>0</v>
      </c>
    </row>
    <row r="276" spans="1:5" s="1" customFormat="1" ht="12.75">
      <c r="A276" s="100" t="s">
        <v>133</v>
      </c>
      <c r="B276" s="52" t="s">
        <v>134</v>
      </c>
      <c r="C276" s="57">
        <f>SUM(C278)</f>
        <v>90000</v>
      </c>
      <c r="D276" s="57">
        <f>SUM(D278)</f>
        <v>90000</v>
      </c>
      <c r="E276" s="83">
        <f>SUM(E278)</f>
        <v>94874</v>
      </c>
    </row>
    <row r="277" spans="1:5" s="2" customFormat="1" ht="12.75">
      <c r="A277" s="80"/>
      <c r="B277" s="73" t="s">
        <v>239</v>
      </c>
      <c r="C277" s="74">
        <f>SUM(C278)</f>
        <v>90000</v>
      </c>
      <c r="D277" s="74">
        <f>SUM(D278)</f>
        <v>90000</v>
      </c>
      <c r="E277" s="81">
        <f>SUM(E278)</f>
        <v>94874</v>
      </c>
    </row>
    <row r="278" spans="1:5" ht="12.75">
      <c r="A278" s="84" t="s">
        <v>1</v>
      </c>
      <c r="B278" s="7" t="s">
        <v>145</v>
      </c>
      <c r="C278" s="41">
        <v>90000</v>
      </c>
      <c r="D278" s="41">
        <v>90000</v>
      </c>
      <c r="E278" s="85">
        <v>94874</v>
      </c>
    </row>
    <row r="279" spans="1:5" s="1" customFormat="1" ht="12.75">
      <c r="A279" s="100" t="s">
        <v>135</v>
      </c>
      <c r="B279" s="52" t="s">
        <v>41</v>
      </c>
      <c r="C279" s="57">
        <f>SUM(C281:C283)</f>
        <v>6300</v>
      </c>
      <c r="D279" s="57">
        <f>SUM(D281:D283)</f>
        <v>7300</v>
      </c>
      <c r="E279" s="83">
        <f>SUM(E281:E283)</f>
        <v>0</v>
      </c>
    </row>
    <row r="280" spans="1:5" s="2" customFormat="1" ht="12.75">
      <c r="A280" s="80"/>
      <c r="B280" s="73" t="s">
        <v>239</v>
      </c>
      <c r="C280" s="74">
        <f>SUM(C281:C283)</f>
        <v>6300</v>
      </c>
      <c r="D280" s="74">
        <f>SUM(D281:D283)</f>
        <v>7300</v>
      </c>
      <c r="E280" s="81">
        <f>SUM(E281:E283)</f>
        <v>0</v>
      </c>
    </row>
    <row r="281" spans="1:5" s="1" customFormat="1" ht="102">
      <c r="A281" s="103" t="s">
        <v>2</v>
      </c>
      <c r="B281" s="36" t="s">
        <v>211</v>
      </c>
      <c r="C281" s="46">
        <v>300</v>
      </c>
      <c r="D281" s="46">
        <v>300</v>
      </c>
      <c r="E281" s="104">
        <v>0</v>
      </c>
    </row>
    <row r="282" spans="1:5" ht="12.75">
      <c r="A282" s="86" t="s">
        <v>1</v>
      </c>
      <c r="B282" s="18" t="s">
        <v>145</v>
      </c>
      <c r="C282" s="43">
        <v>2000</v>
      </c>
      <c r="D282" s="43">
        <v>2000</v>
      </c>
      <c r="E282" s="89">
        <v>0</v>
      </c>
    </row>
    <row r="283" spans="1:5" ht="51.75" thickBot="1">
      <c r="A283" s="86" t="s">
        <v>226</v>
      </c>
      <c r="B283" s="18" t="s">
        <v>227</v>
      </c>
      <c r="C283" s="43">
        <v>4000</v>
      </c>
      <c r="D283" s="43">
        <v>5000</v>
      </c>
      <c r="E283" s="89">
        <v>0</v>
      </c>
    </row>
    <row r="284" spans="1:5" s="2" customFormat="1" ht="26.25" thickBot="1">
      <c r="A284" s="20" t="s">
        <v>136</v>
      </c>
      <c r="B284" s="21" t="s">
        <v>137</v>
      </c>
      <c r="C284" s="44">
        <f aca="true" t="shared" si="12" ref="C284:E285">SUM(C286,C290)</f>
        <v>200</v>
      </c>
      <c r="D284" s="44">
        <f t="shared" si="12"/>
        <v>15200</v>
      </c>
      <c r="E284" s="22">
        <f t="shared" si="12"/>
        <v>0</v>
      </c>
    </row>
    <row r="285" spans="1:5" s="2" customFormat="1" ht="12.75">
      <c r="A285" s="80"/>
      <c r="B285" s="73" t="s">
        <v>239</v>
      </c>
      <c r="C285" s="74">
        <f t="shared" si="12"/>
        <v>200</v>
      </c>
      <c r="D285" s="74">
        <f t="shared" si="12"/>
        <v>15200</v>
      </c>
      <c r="E285" s="81">
        <f t="shared" si="12"/>
        <v>0</v>
      </c>
    </row>
    <row r="286" spans="1:5" ht="12.75">
      <c r="A286" s="110" t="s">
        <v>249</v>
      </c>
      <c r="B286" s="59" t="s">
        <v>229</v>
      </c>
      <c r="C286" s="60">
        <f>SUM(C287)</f>
        <v>0</v>
      </c>
      <c r="D286" s="60">
        <f>SUM(D287)</f>
        <v>15000</v>
      </c>
      <c r="E286" s="94">
        <f>SUM(E287)</f>
        <v>0</v>
      </c>
    </row>
    <row r="287" spans="1:5" s="2" customFormat="1" ht="12.75">
      <c r="A287" s="80"/>
      <c r="B287" s="73" t="s">
        <v>239</v>
      </c>
      <c r="C287" s="74">
        <f>SUM(C288:C289)</f>
        <v>0</v>
      </c>
      <c r="D287" s="74">
        <f>SUM(D288:D289)</f>
        <v>15000</v>
      </c>
      <c r="E287" s="81">
        <f>SUM(E288:E289)</f>
        <v>0</v>
      </c>
    </row>
    <row r="288" spans="1:5" s="2" customFormat="1" ht="76.5">
      <c r="A288" s="91" t="s">
        <v>0</v>
      </c>
      <c r="B288" s="33" t="s">
        <v>251</v>
      </c>
      <c r="C288" s="124">
        <v>0</v>
      </c>
      <c r="D288" s="124">
        <v>10000</v>
      </c>
      <c r="E288" s="123">
        <v>0</v>
      </c>
    </row>
    <row r="289" spans="1:5" s="2" customFormat="1" ht="76.5">
      <c r="A289" s="91" t="s">
        <v>250</v>
      </c>
      <c r="B289" s="33" t="s">
        <v>252</v>
      </c>
      <c r="C289" s="124">
        <v>0</v>
      </c>
      <c r="D289" s="124">
        <v>5000</v>
      </c>
      <c r="E289" s="123">
        <v>0</v>
      </c>
    </row>
    <row r="290" spans="1:5" ht="12.75">
      <c r="A290" s="110" t="s">
        <v>228</v>
      </c>
      <c r="B290" s="59" t="s">
        <v>229</v>
      </c>
      <c r="C290" s="60">
        <f>SUM(C292)</f>
        <v>200</v>
      </c>
      <c r="D290" s="60">
        <f>SUM(D292)</f>
        <v>200</v>
      </c>
      <c r="E290" s="94">
        <f>SUM(E292)</f>
        <v>0</v>
      </c>
    </row>
    <row r="291" spans="1:5" s="2" customFormat="1" ht="12.75">
      <c r="A291" s="80"/>
      <c r="B291" s="73" t="s">
        <v>239</v>
      </c>
      <c r="C291" s="74">
        <f>SUM(C292)</f>
        <v>200</v>
      </c>
      <c r="D291" s="74">
        <f>SUM(D292)</f>
        <v>200</v>
      </c>
      <c r="E291" s="81">
        <f>SUM(E292)</f>
        <v>0</v>
      </c>
    </row>
    <row r="292" spans="1:5" ht="102">
      <c r="A292" s="84" t="s">
        <v>2</v>
      </c>
      <c r="B292" s="7" t="s">
        <v>211</v>
      </c>
      <c r="C292" s="45">
        <v>200</v>
      </c>
      <c r="D292" s="45">
        <v>200</v>
      </c>
      <c r="E292" s="99">
        <v>0</v>
      </c>
    </row>
    <row r="293" spans="1:5" s="2" customFormat="1" ht="13.5" thickBot="1">
      <c r="A293" s="29" t="s">
        <v>138</v>
      </c>
      <c r="B293" s="30" t="s">
        <v>139</v>
      </c>
      <c r="C293" s="31">
        <f aca="true" t="shared" si="13" ref="C293:E294">SUM(C295,C298)</f>
        <v>1656</v>
      </c>
      <c r="D293" s="31">
        <f t="shared" si="13"/>
        <v>5156</v>
      </c>
      <c r="E293" s="31">
        <f t="shared" si="13"/>
        <v>0</v>
      </c>
    </row>
    <row r="294" spans="1:5" s="2" customFormat="1" ht="12.75">
      <c r="A294" s="80"/>
      <c r="B294" s="73" t="s">
        <v>239</v>
      </c>
      <c r="C294" s="74">
        <f t="shared" si="13"/>
        <v>1656</v>
      </c>
      <c r="D294" s="74">
        <f t="shared" si="13"/>
        <v>5156</v>
      </c>
      <c r="E294" s="81">
        <f t="shared" si="13"/>
        <v>0</v>
      </c>
    </row>
    <row r="295" spans="1:5" s="1" customFormat="1" ht="12.75">
      <c r="A295" s="87" t="s">
        <v>140</v>
      </c>
      <c r="B295" s="54" t="s">
        <v>141</v>
      </c>
      <c r="C295" s="55">
        <f>SUM(C297:C297)</f>
        <v>200</v>
      </c>
      <c r="D295" s="55">
        <f>SUM(D297:D297)</f>
        <v>200</v>
      </c>
      <c r="E295" s="88">
        <f>SUM(E297:E297)</f>
        <v>0</v>
      </c>
    </row>
    <row r="296" spans="1:5" s="2" customFormat="1" ht="12.75">
      <c r="A296" s="80"/>
      <c r="B296" s="73" t="s">
        <v>239</v>
      </c>
      <c r="C296" s="74">
        <f>SUM(C297)</f>
        <v>200</v>
      </c>
      <c r="D296" s="74">
        <f>SUM(D297)</f>
        <v>200</v>
      </c>
      <c r="E296" s="81">
        <f>SUM(E297)</f>
        <v>0</v>
      </c>
    </row>
    <row r="297" spans="1:5" s="1" customFormat="1" ht="102">
      <c r="A297" s="102" t="s">
        <v>2</v>
      </c>
      <c r="B297" s="35" t="s">
        <v>211</v>
      </c>
      <c r="C297" s="45">
        <v>200</v>
      </c>
      <c r="D297" s="45">
        <v>200</v>
      </c>
      <c r="E297" s="99">
        <v>0</v>
      </c>
    </row>
    <row r="298" spans="1:5" ht="12.75">
      <c r="A298" s="93" t="s">
        <v>212</v>
      </c>
      <c r="B298" s="59" t="s">
        <v>41</v>
      </c>
      <c r="C298" s="60">
        <f>SUM(C299)</f>
        <v>1456</v>
      </c>
      <c r="D298" s="60">
        <f>SUM(D299)</f>
        <v>4956</v>
      </c>
      <c r="E298" s="60">
        <f>SUM(E299)</f>
        <v>0</v>
      </c>
    </row>
    <row r="299" spans="1:5" s="2" customFormat="1" ht="12.75">
      <c r="A299" s="80"/>
      <c r="B299" s="73" t="s">
        <v>239</v>
      </c>
      <c r="C299" s="74">
        <f>SUM(C300:C302)</f>
        <v>1456</v>
      </c>
      <c r="D299" s="74">
        <f>SUM(D300:D302)</f>
        <v>4956</v>
      </c>
      <c r="E299" s="74">
        <f>SUM(E300:E302)</f>
        <v>0</v>
      </c>
    </row>
    <row r="300" spans="1:5" ht="12.75">
      <c r="A300" s="84" t="s">
        <v>1</v>
      </c>
      <c r="B300" s="7" t="s">
        <v>213</v>
      </c>
      <c r="C300" s="45">
        <v>1456</v>
      </c>
      <c r="D300" s="45">
        <v>1456</v>
      </c>
      <c r="E300" s="45">
        <v>0</v>
      </c>
    </row>
    <row r="301" spans="1:5" ht="76.5">
      <c r="A301" s="84" t="s">
        <v>0</v>
      </c>
      <c r="B301" s="7" t="s">
        <v>251</v>
      </c>
      <c r="C301" s="8">
        <v>0</v>
      </c>
      <c r="D301" s="8">
        <v>2000</v>
      </c>
      <c r="E301" s="85">
        <v>0</v>
      </c>
    </row>
    <row r="302" spans="1:5" ht="77.25" thickBot="1">
      <c r="A302" s="114" t="s">
        <v>250</v>
      </c>
      <c r="B302" s="115" t="s">
        <v>252</v>
      </c>
      <c r="C302" s="130">
        <v>0</v>
      </c>
      <c r="D302" s="130">
        <v>1500</v>
      </c>
      <c r="E302" s="117">
        <v>0</v>
      </c>
    </row>
    <row r="303" spans="1:5" ht="13.5" thickBot="1">
      <c r="A303" s="125"/>
      <c r="B303" s="126"/>
      <c r="C303" s="127"/>
      <c r="D303" s="127"/>
      <c r="E303" s="128"/>
    </row>
    <row r="304" spans="1:5" s="39" customFormat="1" ht="30" customHeight="1">
      <c r="A304" s="138" t="s">
        <v>217</v>
      </c>
      <c r="B304" s="139"/>
      <c r="C304" s="120">
        <f>SUM(C307,C312,C317,C327,C332,C337,C322)</f>
        <v>16148844.67</v>
      </c>
      <c r="D304" s="120">
        <f>SUM(D307,D312,D317,D327,D332,D337,D322)</f>
        <v>16753848.620000001</v>
      </c>
      <c r="E304" s="121">
        <f>SUM(E307,E312,E317,E327,E332,E337,E322)</f>
        <v>15899449</v>
      </c>
    </row>
    <row r="305" spans="1:5" s="2" customFormat="1" ht="12.75">
      <c r="A305" s="80" t="s">
        <v>235</v>
      </c>
      <c r="B305" s="73" t="s">
        <v>245</v>
      </c>
      <c r="C305" s="74">
        <f>SUM(C308,C313,C318,C323,C328,C333,C338)</f>
        <v>16138344.67</v>
      </c>
      <c r="D305" s="74">
        <f>SUM(D308,D313,D318,D323,D328,D333,D338)</f>
        <v>16743348.620000001</v>
      </c>
      <c r="E305" s="81">
        <f>SUM(E308,E313,E318,E323,E328,E333,E338)</f>
        <v>15899449</v>
      </c>
    </row>
    <row r="306" spans="1:6" s="2" customFormat="1" ht="13.5" thickBot="1">
      <c r="A306" s="80"/>
      <c r="B306" s="73" t="s">
        <v>240</v>
      </c>
      <c r="C306" s="118">
        <f>C339</f>
        <v>10500</v>
      </c>
      <c r="D306" s="118">
        <f>D339</f>
        <v>10500</v>
      </c>
      <c r="E306" s="81">
        <f>E339</f>
        <v>0</v>
      </c>
      <c r="F306" s="119"/>
    </row>
    <row r="307" spans="1:5" s="2" customFormat="1" ht="13.5" thickBot="1">
      <c r="A307" s="20" t="s">
        <v>38</v>
      </c>
      <c r="B307" s="21" t="s">
        <v>39</v>
      </c>
      <c r="C307" s="44">
        <f aca="true" t="shared" si="14" ref="C307:E309">SUM(C309)</f>
        <v>404829.67</v>
      </c>
      <c r="D307" s="44">
        <f t="shared" si="14"/>
        <v>754991.62</v>
      </c>
      <c r="E307" s="22">
        <f t="shared" si="14"/>
        <v>0</v>
      </c>
    </row>
    <row r="308" spans="1:5" s="2" customFormat="1" ht="12.75">
      <c r="A308" s="80"/>
      <c r="B308" s="73" t="s">
        <v>239</v>
      </c>
      <c r="C308" s="74">
        <f t="shared" si="14"/>
        <v>404829.67</v>
      </c>
      <c r="D308" s="74">
        <f t="shared" si="14"/>
        <v>754991.62</v>
      </c>
      <c r="E308" s="81">
        <f t="shared" si="14"/>
        <v>0</v>
      </c>
    </row>
    <row r="309" spans="1:5" s="1" customFormat="1" ht="12.75">
      <c r="A309" s="111" t="s">
        <v>40</v>
      </c>
      <c r="B309" s="62" t="s">
        <v>41</v>
      </c>
      <c r="C309" s="56">
        <f t="shared" si="14"/>
        <v>404829.67</v>
      </c>
      <c r="D309" s="56">
        <f t="shared" si="14"/>
        <v>754991.62</v>
      </c>
      <c r="E309" s="88">
        <f t="shared" si="14"/>
        <v>0</v>
      </c>
    </row>
    <row r="310" spans="1:5" s="2" customFormat="1" ht="12.75">
      <c r="A310" s="80"/>
      <c r="B310" s="73" t="s">
        <v>239</v>
      </c>
      <c r="C310" s="74">
        <f>SUM(C311)</f>
        <v>404829.67</v>
      </c>
      <c r="D310" s="74">
        <f>SUM(D311)</f>
        <v>754991.62</v>
      </c>
      <c r="E310" s="81">
        <f>SUM(E311)</f>
        <v>0</v>
      </c>
    </row>
    <row r="311" spans="1:5" ht="77.25" thickBot="1">
      <c r="A311" s="84" t="s">
        <v>190</v>
      </c>
      <c r="B311" s="7" t="s">
        <v>191</v>
      </c>
      <c r="C311" s="51">
        <v>404829.67</v>
      </c>
      <c r="D311" s="51">
        <v>754991.62</v>
      </c>
      <c r="E311" s="112">
        <v>0</v>
      </c>
    </row>
    <row r="312" spans="1:5" s="2" customFormat="1" ht="13.5" thickBot="1">
      <c r="A312" s="23" t="s">
        <v>57</v>
      </c>
      <c r="B312" s="24" t="s">
        <v>58</v>
      </c>
      <c r="C312" s="44">
        <f aca="true" t="shared" si="15" ref="C312:E314">SUM(C314)</f>
        <v>354750</v>
      </c>
      <c r="D312" s="44">
        <f t="shared" si="15"/>
        <v>354750</v>
      </c>
      <c r="E312" s="22">
        <f t="shared" si="15"/>
        <v>367940</v>
      </c>
    </row>
    <row r="313" spans="1:5" s="2" customFormat="1" ht="12.75">
      <c r="A313" s="80"/>
      <c r="B313" s="73" t="s">
        <v>239</v>
      </c>
      <c r="C313" s="74">
        <f t="shared" si="15"/>
        <v>354750</v>
      </c>
      <c r="D313" s="74">
        <f t="shared" si="15"/>
        <v>354750</v>
      </c>
      <c r="E313" s="81">
        <f t="shared" si="15"/>
        <v>367940</v>
      </c>
    </row>
    <row r="314" spans="1:5" s="1" customFormat="1" ht="12.75">
      <c r="A314" s="96" t="s">
        <v>192</v>
      </c>
      <c r="B314" s="54" t="s">
        <v>193</v>
      </c>
      <c r="C314" s="56">
        <f t="shared" si="15"/>
        <v>354750</v>
      </c>
      <c r="D314" s="56">
        <f t="shared" si="15"/>
        <v>354750</v>
      </c>
      <c r="E314" s="88">
        <f t="shared" si="15"/>
        <v>367940</v>
      </c>
    </row>
    <row r="315" spans="1:5" s="2" customFormat="1" ht="12.75">
      <c r="A315" s="80"/>
      <c r="B315" s="73" t="s">
        <v>239</v>
      </c>
      <c r="C315" s="74">
        <f>SUM(C316)</f>
        <v>354750</v>
      </c>
      <c r="D315" s="74">
        <f>SUM(D316)</f>
        <v>354750</v>
      </c>
      <c r="E315" s="81">
        <f>SUM(E316)</f>
        <v>367940</v>
      </c>
    </row>
    <row r="316" spans="1:5" ht="77.25" thickBot="1">
      <c r="A316" s="113" t="s">
        <v>194</v>
      </c>
      <c r="B316" s="32" t="s">
        <v>195</v>
      </c>
      <c r="C316" s="41">
        <v>354750</v>
      </c>
      <c r="D316" s="41">
        <v>354750</v>
      </c>
      <c r="E316" s="85">
        <v>367940</v>
      </c>
    </row>
    <row r="317" spans="1:5" s="2" customFormat="1" ht="51.75" thickBot="1">
      <c r="A317" s="20" t="s">
        <v>198</v>
      </c>
      <c r="B317" s="21" t="s">
        <v>199</v>
      </c>
      <c r="C317" s="44">
        <f aca="true" t="shared" si="16" ref="C317:E319">SUM(C319)</f>
        <v>8969</v>
      </c>
      <c r="D317" s="44">
        <f t="shared" si="16"/>
        <v>8969</v>
      </c>
      <c r="E317" s="22">
        <f t="shared" si="16"/>
        <v>10009</v>
      </c>
    </row>
    <row r="318" spans="1:5" s="2" customFormat="1" ht="12.75">
      <c r="A318" s="80"/>
      <c r="B318" s="73" t="s">
        <v>239</v>
      </c>
      <c r="C318" s="74">
        <f t="shared" si="16"/>
        <v>8969</v>
      </c>
      <c r="D318" s="74">
        <f t="shared" si="16"/>
        <v>8969</v>
      </c>
      <c r="E318" s="81">
        <f t="shared" si="16"/>
        <v>10009</v>
      </c>
    </row>
    <row r="319" spans="1:5" s="1" customFormat="1" ht="38.25">
      <c r="A319" s="87" t="s">
        <v>196</v>
      </c>
      <c r="B319" s="54" t="s">
        <v>197</v>
      </c>
      <c r="C319" s="56">
        <f t="shared" si="16"/>
        <v>8969</v>
      </c>
      <c r="D319" s="56">
        <f t="shared" si="16"/>
        <v>8969</v>
      </c>
      <c r="E319" s="88">
        <f t="shared" si="16"/>
        <v>10009</v>
      </c>
    </row>
    <row r="320" spans="1:5" s="2" customFormat="1" ht="12.75">
      <c r="A320" s="80"/>
      <c r="B320" s="73" t="s">
        <v>239</v>
      </c>
      <c r="C320" s="74">
        <f>SUM(C321)</f>
        <v>8969</v>
      </c>
      <c r="D320" s="74">
        <f>SUM(D321)</f>
        <v>8969</v>
      </c>
      <c r="E320" s="81">
        <f>SUM(E321)</f>
        <v>10009</v>
      </c>
    </row>
    <row r="321" spans="1:5" ht="77.25" thickBot="1">
      <c r="A321" s="91" t="s">
        <v>190</v>
      </c>
      <c r="B321" s="33" t="s">
        <v>195</v>
      </c>
      <c r="C321" s="42">
        <v>8969</v>
      </c>
      <c r="D321" s="42">
        <v>8969</v>
      </c>
      <c r="E321" s="92">
        <v>10009</v>
      </c>
    </row>
    <row r="322" spans="1:5" s="2" customFormat="1" ht="13.5" thickBot="1">
      <c r="A322" s="20" t="s">
        <v>241</v>
      </c>
      <c r="B322" s="21" t="s">
        <v>242</v>
      </c>
      <c r="C322" s="44">
        <f aca="true" t="shared" si="17" ref="C322:E324">SUM(C324)</f>
        <v>0</v>
      </c>
      <c r="D322" s="44">
        <f t="shared" si="17"/>
        <v>0</v>
      </c>
      <c r="E322" s="22">
        <f t="shared" si="17"/>
        <v>1000</v>
      </c>
    </row>
    <row r="323" spans="1:5" s="2" customFormat="1" ht="12.75">
      <c r="A323" s="80"/>
      <c r="B323" s="73" t="s">
        <v>239</v>
      </c>
      <c r="C323" s="74">
        <f t="shared" si="17"/>
        <v>0</v>
      </c>
      <c r="D323" s="74">
        <f t="shared" si="17"/>
        <v>0</v>
      </c>
      <c r="E323" s="81">
        <f t="shared" si="17"/>
        <v>1000</v>
      </c>
    </row>
    <row r="324" spans="1:5" s="1" customFormat="1" ht="12.75">
      <c r="A324" s="97" t="s">
        <v>243</v>
      </c>
      <c r="B324" s="62" t="s">
        <v>244</v>
      </c>
      <c r="C324" s="56">
        <f t="shared" si="17"/>
        <v>0</v>
      </c>
      <c r="D324" s="56">
        <f t="shared" si="17"/>
        <v>0</v>
      </c>
      <c r="E324" s="88">
        <f t="shared" si="17"/>
        <v>1000</v>
      </c>
    </row>
    <row r="325" spans="1:5" s="2" customFormat="1" ht="12.75">
      <c r="A325" s="80"/>
      <c r="B325" s="73" t="s">
        <v>239</v>
      </c>
      <c r="C325" s="74">
        <f>SUM(C326)</f>
        <v>0</v>
      </c>
      <c r="D325" s="74">
        <f>SUM(D326)</f>
        <v>0</v>
      </c>
      <c r="E325" s="81">
        <f>SUM(E326)</f>
        <v>1000</v>
      </c>
    </row>
    <row r="326" spans="1:5" s="1" customFormat="1" ht="77.25" thickBot="1">
      <c r="A326" s="98">
        <v>2010</v>
      </c>
      <c r="B326" s="34" t="s">
        <v>195</v>
      </c>
      <c r="C326" s="45">
        <v>0</v>
      </c>
      <c r="D326" s="45">
        <v>0</v>
      </c>
      <c r="E326" s="99">
        <v>1000</v>
      </c>
    </row>
    <row r="327" spans="1:5" s="2" customFormat="1" ht="26.25" thickBot="1">
      <c r="A327" s="20" t="s">
        <v>62</v>
      </c>
      <c r="B327" s="21" t="s">
        <v>63</v>
      </c>
      <c r="C327" s="44">
        <f aca="true" t="shared" si="18" ref="C327:E329">SUM(C329)</f>
        <v>1000</v>
      </c>
      <c r="D327" s="44">
        <f t="shared" si="18"/>
        <v>1000</v>
      </c>
      <c r="E327" s="22">
        <f t="shared" si="18"/>
        <v>1000</v>
      </c>
    </row>
    <row r="328" spans="1:5" s="2" customFormat="1" ht="12.75">
      <c r="A328" s="80"/>
      <c r="B328" s="73" t="s">
        <v>239</v>
      </c>
      <c r="C328" s="74">
        <f t="shared" si="18"/>
        <v>1000</v>
      </c>
      <c r="D328" s="74">
        <f t="shared" si="18"/>
        <v>1000</v>
      </c>
      <c r="E328" s="81">
        <f t="shared" si="18"/>
        <v>1000</v>
      </c>
    </row>
    <row r="329" spans="1:5" s="1" customFormat="1" ht="12.75">
      <c r="A329" s="97" t="s">
        <v>64</v>
      </c>
      <c r="B329" s="62" t="s">
        <v>142</v>
      </c>
      <c r="C329" s="56">
        <f t="shared" si="18"/>
        <v>1000</v>
      </c>
      <c r="D329" s="56">
        <f t="shared" si="18"/>
        <v>1000</v>
      </c>
      <c r="E329" s="88">
        <f t="shared" si="18"/>
        <v>1000</v>
      </c>
    </row>
    <row r="330" spans="1:5" s="2" customFormat="1" ht="12.75">
      <c r="A330" s="80"/>
      <c r="B330" s="73" t="s">
        <v>239</v>
      </c>
      <c r="C330" s="74">
        <f>SUM(C331)</f>
        <v>1000</v>
      </c>
      <c r="D330" s="74">
        <f>SUM(D331)</f>
        <v>1000</v>
      </c>
      <c r="E330" s="81">
        <f>SUM(E331)</f>
        <v>1000</v>
      </c>
    </row>
    <row r="331" spans="1:5" ht="77.25" thickBot="1">
      <c r="A331" s="98">
        <v>2010</v>
      </c>
      <c r="B331" s="34" t="s">
        <v>195</v>
      </c>
      <c r="C331" s="45">
        <v>1000</v>
      </c>
      <c r="D331" s="45">
        <v>1000</v>
      </c>
      <c r="E331" s="99">
        <v>1000</v>
      </c>
    </row>
    <row r="332" spans="1:5" s="2" customFormat="1" ht="13.5" thickBot="1">
      <c r="A332" s="20" t="s">
        <v>202</v>
      </c>
      <c r="B332" s="21" t="s">
        <v>203</v>
      </c>
      <c r="C332" s="44">
        <f aca="true" t="shared" si="19" ref="C332:E334">SUM(C334)</f>
        <v>2180</v>
      </c>
      <c r="D332" s="44">
        <f t="shared" si="19"/>
        <v>4222</v>
      </c>
      <c r="E332" s="22">
        <f t="shared" si="19"/>
        <v>3500</v>
      </c>
    </row>
    <row r="333" spans="1:5" s="2" customFormat="1" ht="12.75">
      <c r="A333" s="80"/>
      <c r="B333" s="73" t="s">
        <v>239</v>
      </c>
      <c r="C333" s="74">
        <f t="shared" si="19"/>
        <v>2180</v>
      </c>
      <c r="D333" s="74">
        <f t="shared" si="19"/>
        <v>4222</v>
      </c>
      <c r="E333" s="81">
        <f t="shared" si="19"/>
        <v>3500</v>
      </c>
    </row>
    <row r="334" spans="1:5" s="1" customFormat="1" ht="12.75">
      <c r="A334" s="87" t="s">
        <v>204</v>
      </c>
      <c r="B334" s="54" t="s">
        <v>41</v>
      </c>
      <c r="C334" s="56">
        <f t="shared" si="19"/>
        <v>2180</v>
      </c>
      <c r="D334" s="56">
        <f t="shared" si="19"/>
        <v>4222</v>
      </c>
      <c r="E334" s="88">
        <f t="shared" si="19"/>
        <v>3500</v>
      </c>
    </row>
    <row r="335" spans="1:5" s="2" customFormat="1" ht="12.75">
      <c r="A335" s="80"/>
      <c r="B335" s="73" t="s">
        <v>239</v>
      </c>
      <c r="C335" s="74">
        <f>SUM(C336)</f>
        <v>2180</v>
      </c>
      <c r="D335" s="74">
        <f>SUM(D336)</f>
        <v>4222</v>
      </c>
      <c r="E335" s="81">
        <f>SUM(E336)</f>
        <v>3500</v>
      </c>
    </row>
    <row r="336" spans="1:5" ht="77.25" thickBot="1">
      <c r="A336" s="86" t="s">
        <v>190</v>
      </c>
      <c r="B336" s="18" t="s">
        <v>195</v>
      </c>
      <c r="C336" s="43">
        <v>2180</v>
      </c>
      <c r="D336" s="43">
        <v>4222</v>
      </c>
      <c r="E336" s="89">
        <v>3500</v>
      </c>
    </row>
    <row r="337" spans="1:5" s="2" customFormat="1" ht="13.5" thickBot="1">
      <c r="A337" s="20" t="s">
        <v>106</v>
      </c>
      <c r="B337" s="21" t="s">
        <v>107</v>
      </c>
      <c r="C337" s="44">
        <f aca="true" t="shared" si="20" ref="C337:E338">SUM(C340,C343,C348,C351,C354)</f>
        <v>15377116</v>
      </c>
      <c r="D337" s="44">
        <f t="shared" si="20"/>
        <v>15629916</v>
      </c>
      <c r="E337" s="22">
        <f t="shared" si="20"/>
        <v>15516000</v>
      </c>
    </row>
    <row r="338" spans="1:5" s="2" customFormat="1" ht="12.75">
      <c r="A338" s="80"/>
      <c r="B338" s="73" t="s">
        <v>239</v>
      </c>
      <c r="C338" s="74">
        <f t="shared" si="20"/>
        <v>15366616</v>
      </c>
      <c r="D338" s="74">
        <f t="shared" si="20"/>
        <v>15619416</v>
      </c>
      <c r="E338" s="81">
        <f t="shared" si="20"/>
        <v>15516000</v>
      </c>
    </row>
    <row r="339" spans="1:5" s="2" customFormat="1" ht="12.75">
      <c r="A339" s="80"/>
      <c r="B339" s="73" t="s">
        <v>240</v>
      </c>
      <c r="C339" s="118">
        <f>SUM(C345)</f>
        <v>10500</v>
      </c>
      <c r="D339" s="118">
        <f>SUM(D345)</f>
        <v>10500</v>
      </c>
      <c r="E339" s="81">
        <f>SUM(E345)</f>
        <v>0</v>
      </c>
    </row>
    <row r="340" spans="1:5" s="1" customFormat="1" ht="12.75">
      <c r="A340" s="87" t="s">
        <v>205</v>
      </c>
      <c r="B340" s="54" t="s">
        <v>206</v>
      </c>
      <c r="C340" s="56">
        <f>SUM(C342)</f>
        <v>709500</v>
      </c>
      <c r="D340" s="56">
        <f>SUM(D342)</f>
        <v>736300</v>
      </c>
      <c r="E340" s="88">
        <f>SUM(E342)</f>
        <v>521000</v>
      </c>
    </row>
    <row r="341" spans="1:5" s="2" customFormat="1" ht="12.75">
      <c r="A341" s="80"/>
      <c r="B341" s="73" t="s">
        <v>239</v>
      </c>
      <c r="C341" s="74">
        <f>SUM(C342)</f>
        <v>709500</v>
      </c>
      <c r="D341" s="74">
        <f>SUM(D342)</f>
        <v>736300</v>
      </c>
      <c r="E341" s="81">
        <f>SUM(E342)</f>
        <v>521000</v>
      </c>
    </row>
    <row r="342" spans="1:5" ht="76.5">
      <c r="A342" s="84" t="s">
        <v>190</v>
      </c>
      <c r="B342" s="7" t="s">
        <v>195</v>
      </c>
      <c r="C342" s="41">
        <v>709500</v>
      </c>
      <c r="D342" s="41">
        <v>736300</v>
      </c>
      <c r="E342" s="85">
        <v>521000</v>
      </c>
    </row>
    <row r="343" spans="1:5" s="1" customFormat="1" ht="63.75">
      <c r="A343" s="90" t="s">
        <v>207</v>
      </c>
      <c r="B343" s="52" t="s">
        <v>215</v>
      </c>
      <c r="C343" s="57">
        <f>SUM(C346:C347)</f>
        <v>13135316</v>
      </c>
      <c r="D343" s="57">
        <f>SUM(D346:D347)</f>
        <v>13361316</v>
      </c>
      <c r="E343" s="83">
        <f>SUM(E346:E347)</f>
        <v>13535000</v>
      </c>
    </row>
    <row r="344" spans="1:5" s="2" customFormat="1" ht="12.75">
      <c r="A344" s="80"/>
      <c r="B344" s="73" t="s">
        <v>239</v>
      </c>
      <c r="C344" s="74">
        <f aca="true" t="shared" si="21" ref="C344:E345">SUM(C346)</f>
        <v>13124816</v>
      </c>
      <c r="D344" s="74">
        <f t="shared" si="21"/>
        <v>13350816</v>
      </c>
      <c r="E344" s="81">
        <f t="shared" si="21"/>
        <v>13535000</v>
      </c>
    </row>
    <row r="345" spans="1:5" s="2" customFormat="1" ht="12.75">
      <c r="A345" s="80"/>
      <c r="B345" s="73" t="s">
        <v>240</v>
      </c>
      <c r="C345" s="118">
        <f t="shared" si="21"/>
        <v>10500</v>
      </c>
      <c r="D345" s="118">
        <f t="shared" si="21"/>
        <v>10500</v>
      </c>
      <c r="E345" s="81">
        <f t="shared" si="21"/>
        <v>0</v>
      </c>
    </row>
    <row r="346" spans="1:5" ht="76.5">
      <c r="A346" s="91" t="s">
        <v>190</v>
      </c>
      <c r="B346" s="33" t="s">
        <v>195</v>
      </c>
      <c r="C346" s="42">
        <v>13124816</v>
      </c>
      <c r="D346" s="42">
        <v>13350816</v>
      </c>
      <c r="E346" s="92">
        <v>13535000</v>
      </c>
    </row>
    <row r="347" spans="1:5" ht="76.5">
      <c r="A347" s="91" t="s">
        <v>214</v>
      </c>
      <c r="B347" s="33" t="s">
        <v>230</v>
      </c>
      <c r="C347" s="42">
        <v>10500</v>
      </c>
      <c r="D347" s="42">
        <v>10500</v>
      </c>
      <c r="E347" s="92">
        <v>0</v>
      </c>
    </row>
    <row r="348" spans="1:5" s="1" customFormat="1" ht="76.5">
      <c r="A348" s="90" t="s">
        <v>209</v>
      </c>
      <c r="B348" s="52" t="s">
        <v>216</v>
      </c>
      <c r="C348" s="57">
        <f>SUM(C350)</f>
        <v>180000</v>
      </c>
      <c r="D348" s="57">
        <f>SUM(D350)</f>
        <v>180000</v>
      </c>
      <c r="E348" s="83">
        <f>SUM(E350)</f>
        <v>161000</v>
      </c>
    </row>
    <row r="349" spans="1:5" s="2" customFormat="1" ht="12.75">
      <c r="A349" s="80"/>
      <c r="B349" s="73" t="s">
        <v>239</v>
      </c>
      <c r="C349" s="74">
        <f>SUM(C350)</f>
        <v>180000</v>
      </c>
      <c r="D349" s="74">
        <f>SUM(D350)</f>
        <v>180000</v>
      </c>
      <c r="E349" s="81">
        <f>SUM(E350)</f>
        <v>161000</v>
      </c>
    </row>
    <row r="350" spans="1:5" ht="76.5">
      <c r="A350" s="91" t="s">
        <v>190</v>
      </c>
      <c r="B350" s="33" t="s">
        <v>195</v>
      </c>
      <c r="C350" s="42">
        <v>180000</v>
      </c>
      <c r="D350" s="42">
        <v>180000</v>
      </c>
      <c r="E350" s="92">
        <v>161000</v>
      </c>
    </row>
    <row r="351" spans="1:5" s="1" customFormat="1" ht="51">
      <c r="A351" s="100" t="s">
        <v>108</v>
      </c>
      <c r="B351" s="52" t="s">
        <v>109</v>
      </c>
      <c r="C351" s="57">
        <f>SUM(C353)</f>
        <v>1311300</v>
      </c>
      <c r="D351" s="57">
        <f>SUM(D353)</f>
        <v>1311300</v>
      </c>
      <c r="E351" s="83">
        <f>SUM(E353)</f>
        <v>1260000</v>
      </c>
    </row>
    <row r="352" spans="1:5" s="2" customFormat="1" ht="12.75">
      <c r="A352" s="80"/>
      <c r="B352" s="73" t="s">
        <v>239</v>
      </c>
      <c r="C352" s="74">
        <f>SUM(C353)</f>
        <v>1311300</v>
      </c>
      <c r="D352" s="74">
        <f>SUM(D353)</f>
        <v>1311300</v>
      </c>
      <c r="E352" s="81">
        <f>SUM(E353)</f>
        <v>1260000</v>
      </c>
    </row>
    <row r="353" spans="1:5" ht="76.5">
      <c r="A353" s="84" t="s">
        <v>190</v>
      </c>
      <c r="B353" s="7" t="s">
        <v>195</v>
      </c>
      <c r="C353" s="41">
        <v>1311300</v>
      </c>
      <c r="D353" s="41">
        <v>1311300</v>
      </c>
      <c r="E353" s="85">
        <v>1260000</v>
      </c>
    </row>
    <row r="354" spans="1:5" ht="38.25">
      <c r="A354" s="100" t="s">
        <v>112</v>
      </c>
      <c r="B354" s="52" t="s">
        <v>113</v>
      </c>
      <c r="C354" s="57">
        <f>SUM(C356)</f>
        <v>41000</v>
      </c>
      <c r="D354" s="57">
        <f>SUM(D356)</f>
        <v>41000</v>
      </c>
      <c r="E354" s="83">
        <f>SUM(E356)</f>
        <v>39000</v>
      </c>
    </row>
    <row r="355" spans="1:5" s="2" customFormat="1" ht="12.75">
      <c r="A355" s="80"/>
      <c r="B355" s="73" t="s">
        <v>239</v>
      </c>
      <c r="C355" s="74">
        <f>SUM(C356)</f>
        <v>41000</v>
      </c>
      <c r="D355" s="74">
        <f>SUM(D356)</f>
        <v>41000</v>
      </c>
      <c r="E355" s="81">
        <f>SUM(E356)</f>
        <v>39000</v>
      </c>
    </row>
    <row r="356" spans="1:5" ht="77.25" thickBot="1">
      <c r="A356" s="114" t="s">
        <v>190</v>
      </c>
      <c r="B356" s="115" t="s">
        <v>195</v>
      </c>
      <c r="C356" s="116">
        <v>41000</v>
      </c>
      <c r="D356" s="116">
        <v>41000</v>
      </c>
      <c r="E356" s="117">
        <v>39000</v>
      </c>
    </row>
    <row r="357" ht="13.5" thickBot="1"/>
    <row r="358" spans="1:5" s="39" customFormat="1" ht="30" customHeight="1">
      <c r="A358" s="134" t="s">
        <v>248</v>
      </c>
      <c r="B358" s="135"/>
      <c r="C358" s="120">
        <f aca="true" t="shared" si="22" ref="C358:E359">SUM(C361,C366)</f>
        <v>100470</v>
      </c>
      <c r="D358" s="120">
        <f t="shared" si="22"/>
        <v>100470</v>
      </c>
      <c r="E358" s="121">
        <f t="shared" si="22"/>
        <v>0</v>
      </c>
    </row>
    <row r="359" spans="1:5" s="2" customFormat="1" ht="12.75">
      <c r="A359" s="80" t="s">
        <v>235</v>
      </c>
      <c r="B359" s="73" t="s">
        <v>245</v>
      </c>
      <c r="C359" s="74">
        <f t="shared" si="22"/>
        <v>100470</v>
      </c>
      <c r="D359" s="74">
        <f t="shared" si="22"/>
        <v>169470</v>
      </c>
      <c r="E359" s="81">
        <f t="shared" si="22"/>
        <v>0</v>
      </c>
    </row>
    <row r="360" spans="1:6" s="2" customFormat="1" ht="13.5" thickBot="1">
      <c r="A360" s="80"/>
      <c r="B360" s="73" t="s">
        <v>240</v>
      </c>
      <c r="C360" s="118">
        <v>0</v>
      </c>
      <c r="D360" s="118">
        <v>0</v>
      </c>
      <c r="E360" s="81">
        <v>0</v>
      </c>
      <c r="F360" s="119"/>
    </row>
    <row r="361" spans="1:5" s="2" customFormat="1" ht="13.5" thickBot="1">
      <c r="A361" s="20" t="s">
        <v>46</v>
      </c>
      <c r="B361" s="21" t="s">
        <v>47</v>
      </c>
      <c r="C361" s="22">
        <f>SUM(C363)</f>
        <v>31470</v>
      </c>
      <c r="D361" s="22">
        <f>SUM(D363)</f>
        <v>31470</v>
      </c>
      <c r="E361" s="22">
        <f>SUM(E363)</f>
        <v>0</v>
      </c>
    </row>
    <row r="362" spans="1:5" s="2" customFormat="1" ht="12.75">
      <c r="A362" s="80"/>
      <c r="B362" s="73" t="s">
        <v>239</v>
      </c>
      <c r="C362" s="74">
        <f>SUM(C364)</f>
        <v>31470</v>
      </c>
      <c r="D362" s="74">
        <f>SUM(D364,D367)</f>
        <v>100470</v>
      </c>
      <c r="E362" s="81">
        <f>SUM(E364,E367)</f>
        <v>0</v>
      </c>
    </row>
    <row r="363" spans="1:5" s="1" customFormat="1" ht="12.75">
      <c r="A363" s="90" t="s">
        <v>50</v>
      </c>
      <c r="B363" s="52" t="s">
        <v>41</v>
      </c>
      <c r="C363" s="57">
        <f>SUM(C365:C365)</f>
        <v>31470</v>
      </c>
      <c r="D363" s="57">
        <f>SUM(D365:D365)</f>
        <v>31470</v>
      </c>
      <c r="E363" s="83">
        <f>SUM(E365:E365)</f>
        <v>0</v>
      </c>
    </row>
    <row r="364" spans="1:5" s="2" customFormat="1" ht="12.75">
      <c r="A364" s="80"/>
      <c r="B364" s="73" t="s">
        <v>239</v>
      </c>
      <c r="C364" s="74">
        <f>SUM(C365:C365)</f>
        <v>31470</v>
      </c>
      <c r="D364" s="74">
        <f>SUM(D365:D365)</f>
        <v>31470</v>
      </c>
      <c r="E364" s="81">
        <f>SUM(E365:E365)</f>
        <v>0</v>
      </c>
    </row>
    <row r="365" spans="1:5" s="1" customFormat="1" ht="77.25" thickBot="1">
      <c r="A365" s="91" t="s">
        <v>220</v>
      </c>
      <c r="B365" s="40" t="s">
        <v>221</v>
      </c>
      <c r="C365" s="42">
        <v>31470</v>
      </c>
      <c r="D365" s="42">
        <v>31470</v>
      </c>
      <c r="E365" s="92">
        <v>0</v>
      </c>
    </row>
    <row r="366" spans="1:5" s="2" customFormat="1" ht="13.5" thickBot="1">
      <c r="A366" s="20" t="s">
        <v>106</v>
      </c>
      <c r="B366" s="21" t="s">
        <v>107</v>
      </c>
      <c r="C366" s="44">
        <f aca="true" t="shared" si="23" ref="C366:E367">SUM(C368)</f>
        <v>69000</v>
      </c>
      <c r="D366" s="44">
        <f t="shared" si="23"/>
        <v>69000</v>
      </c>
      <c r="E366" s="22">
        <f t="shared" si="23"/>
        <v>0</v>
      </c>
    </row>
    <row r="367" spans="1:5" s="2" customFormat="1" ht="12.75">
      <c r="A367" s="80"/>
      <c r="B367" s="73" t="s">
        <v>239</v>
      </c>
      <c r="C367" s="74">
        <f t="shared" si="23"/>
        <v>69000</v>
      </c>
      <c r="D367" s="74">
        <f t="shared" si="23"/>
        <v>69000</v>
      </c>
      <c r="E367" s="81">
        <f t="shared" si="23"/>
        <v>0</v>
      </c>
    </row>
    <row r="368" spans="1:5" s="1" customFormat="1" ht="12.75">
      <c r="A368" s="100" t="s">
        <v>114</v>
      </c>
      <c r="B368" s="52" t="s">
        <v>41</v>
      </c>
      <c r="C368" s="57">
        <f>SUM(C370:C370)</f>
        <v>69000</v>
      </c>
      <c r="D368" s="57">
        <f>SUM(D370:D370)</f>
        <v>69000</v>
      </c>
      <c r="E368" s="83">
        <f>SUM(E370:E370)</f>
        <v>0</v>
      </c>
    </row>
    <row r="369" spans="1:5" s="2" customFormat="1" ht="12.75">
      <c r="A369" s="80"/>
      <c r="B369" s="73" t="s">
        <v>239</v>
      </c>
      <c r="C369" s="74">
        <f>SUM(C370:C370)</f>
        <v>69000</v>
      </c>
      <c r="D369" s="74">
        <f>SUM(D370:D370)</f>
        <v>69000</v>
      </c>
      <c r="E369" s="81">
        <f>SUM(E370:E370)</f>
        <v>0</v>
      </c>
    </row>
    <row r="370" spans="1:5" ht="77.25" thickBot="1">
      <c r="A370" s="114" t="s">
        <v>220</v>
      </c>
      <c r="B370" s="115" t="s">
        <v>221</v>
      </c>
      <c r="C370" s="116">
        <v>69000</v>
      </c>
      <c r="D370" s="116">
        <v>69000</v>
      </c>
      <c r="E370" s="117">
        <v>0</v>
      </c>
    </row>
  </sheetData>
  <mergeCells count="8">
    <mergeCell ref="D6:E6"/>
    <mergeCell ref="A358:B358"/>
    <mergeCell ref="B8:D8"/>
    <mergeCell ref="A304:B304"/>
    <mergeCell ref="A12:B12"/>
    <mergeCell ref="A14:B14"/>
    <mergeCell ref="A10:B10"/>
    <mergeCell ref="A11:B11"/>
  </mergeCells>
  <printOptions/>
  <pageMargins left="0.6692913385826772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&amp;CStrona &amp;P</oddFooter>
  </headerFooter>
  <rowBreaks count="1" manualBreakCount="1">
    <brk id="3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Długosz</cp:lastModifiedBy>
  <cp:lastPrinted>2009-01-21T08:40:29Z</cp:lastPrinted>
  <dcterms:created xsi:type="dcterms:W3CDTF">2007-08-08T06:55:08Z</dcterms:created>
  <dcterms:modified xsi:type="dcterms:W3CDTF">2009-02-05T07:36:51Z</dcterms:modified>
  <cp:category/>
  <cp:version/>
  <cp:contentType/>
  <cp:contentStatus/>
</cp:coreProperties>
</file>