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<sst xmlns="http://schemas.openxmlformats.org/spreadsheetml/2006/main" count="90" uniqueCount="53">
  <si>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</si>
  <si>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</si>
  <si>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</si>
  <si>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</si>
  <si>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</si>
  <si>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</si>
  <si>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</si>
  <si>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</si>
  <si>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</si>
  <si>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</si>
  <si>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</si>
  <si>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</si>
  <si>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</si>
  <si>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</si>
  <si>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</si>
  <si>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</si>
  <si>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</si>
  <si>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>Aktywizacja gospodarcza rejonu turystycznego</t>
  </si>
  <si>
    <t xml:space="preserve">Gmina </t>
  </si>
  <si>
    <t>Jeziora Nyskiego</t>
  </si>
  <si>
    <t>Park Kulturowo-Przyrodniczy Twierdzy Nysa -</t>
  </si>
  <si>
    <t>etap I</t>
  </si>
  <si>
    <t>OGÓŁEM</t>
  </si>
  <si>
    <t>Gmina Nysa-</t>
  </si>
  <si>
    <t>Urząd Miejski</t>
  </si>
  <si>
    <t>2007-2010</t>
  </si>
  <si>
    <t>Zagospodarowanie podwórek w mieście</t>
  </si>
  <si>
    <t>Budowa dróg na obszarach wiejskich</t>
  </si>
  <si>
    <t>Oświetlenie w mieście i gminie</t>
  </si>
  <si>
    <t xml:space="preserve"> WIELOLETNI  PROGRAM  INWESTYCJI  GMINNYCH  NA  LATA  2007 - 2010     </t>
  </si>
  <si>
    <t>w tym</t>
  </si>
  <si>
    <t>środki gminy</t>
  </si>
  <si>
    <t>kredyt</t>
  </si>
  <si>
    <t>w Nysie</t>
  </si>
  <si>
    <t>w tym:</t>
  </si>
  <si>
    <t>bud. Państwa</t>
  </si>
  <si>
    <t>EFRR</t>
  </si>
  <si>
    <t xml:space="preserve"> </t>
  </si>
  <si>
    <t xml:space="preserve">Budowa kanalizacji sanitarnej i sieci </t>
  </si>
  <si>
    <t>wodociągowej w Jędrzychowie</t>
  </si>
  <si>
    <t>2007-2008</t>
  </si>
  <si>
    <t xml:space="preserve">Kompleksowe uzbrojenie terenów przemysłowych </t>
  </si>
  <si>
    <t xml:space="preserve">Rewitalizacja parku miejskiego w Nysie  </t>
  </si>
  <si>
    <t>Zał. Nr 3</t>
  </si>
  <si>
    <t>z budową dróg</t>
  </si>
  <si>
    <t xml:space="preserve">w Nysie w rejonie ulic: Dubois - Karpacka wraz </t>
  </si>
  <si>
    <t xml:space="preserve">Modernizacja obiektów wypoczynkowo - </t>
  </si>
  <si>
    <t xml:space="preserve">rekreacyjnych Kąpieliska Miejskiego oraz </t>
  </si>
  <si>
    <t>Krytej Pływalni</t>
  </si>
  <si>
    <t>Budowa hali widowiskowo -sportowej w Nysie</t>
  </si>
  <si>
    <t>Rewitalizacja Rynku w Nysie</t>
  </si>
  <si>
    <t>Załącznik Nr 5 do uchwały Nr XIII/163/07</t>
  </si>
  <si>
    <t>z dnia 28 września 2007r.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</si>
</sst>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0" fontId="0" fillId="0" borderId="14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17" xfId="15" applyNumberFormat="1" applyFont="1" applyFill="1" applyBorder="1" applyAlignment="1" applyProtection="1">
      <alignment horizontal="right"/>
      <protection/>
    </xf>
    <xf numFmtId="3" fontId="0" fillId="0" borderId="18" xfId="15" applyNumberFormat="1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3" fillId="2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11" xfId="15" applyNumberFormat="1" applyFont="1" applyFill="1" applyBorder="1" applyAlignment="1" applyProtection="1">
      <alignment horizontal="right"/>
      <protection/>
    </xf>
    <xf numFmtId="4" fontId="0" fillId="0" borderId="3" xfId="15" applyNumberFormat="1" applyFont="1" applyFill="1" applyBorder="1" applyAlignment="1" applyProtection="1">
      <alignment horizontal="right"/>
      <protection/>
    </xf>
    <xf numFmtId="4" fontId="0" fillId="0" borderId="16" xfId="15" applyNumberFormat="1" applyFont="1" applyFill="1" applyBorder="1" applyAlignment="1" applyProtection="1">
      <alignment horizontal="right"/>
      <protection/>
    </xf>
    <xf numFmtId="4" fontId="3" fillId="2" borderId="24" xfId="15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28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13" xfId="15" applyNumberFormat="1" applyFont="1" applyFill="1" applyBorder="1" applyAlignment="1" applyProtection="1">
      <alignment horizontal="right"/>
      <protection/>
    </xf>
    <xf numFmtId="4" fontId="0" fillId="0" borderId="14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4" fontId="0" fillId="0" borderId="29" xfId="15" applyNumberFormat="1" applyFont="1" applyFill="1" applyBorder="1" applyAlignment="1" applyProtection="1">
      <alignment horizontal="right"/>
      <protection/>
    </xf>
    <xf numFmtId="4" fontId="7" fillId="0" borderId="3" xfId="15" applyNumberFormat="1" applyFont="1" applyFill="1" applyBorder="1" applyAlignment="1" applyProtection="1">
      <alignment horizontal="right"/>
      <protection/>
    </xf>
    <xf numFmtId="4" fontId="7" fillId="0" borderId="4" xfId="15" applyNumberFormat="1" applyFont="1" applyFill="1" applyBorder="1" applyAlignment="1" applyProtection="1">
      <alignment horizontal="right"/>
      <protection/>
    </xf>
    <xf numFmtId="4" fontId="7" fillId="0" borderId="13" xfId="15" applyNumberFormat="1" applyFont="1" applyFill="1" applyBorder="1" applyAlignment="1" applyProtection="1">
      <alignment horizontal="right"/>
      <protection/>
    </xf>
    <xf numFmtId="4" fontId="7" fillId="0" borderId="30" xfId="15" applyNumberFormat="1" applyFont="1" applyFill="1" applyBorder="1" applyAlignment="1" applyProtection="1">
      <alignment horizontal="right"/>
      <protection/>
    </xf>
    <xf numFmtId="4" fontId="0" fillId="0" borderId="30" xfId="15" applyNumberFormat="1" applyFont="1" applyFill="1" applyBorder="1" applyAlignment="1" applyProtection="1">
      <alignment horizontal="right"/>
      <protection/>
    </xf>
    <xf numFmtId="4" fontId="0" fillId="0" borderId="15" xfId="15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4" fontId="0" fillId="0" borderId="33" xfId="0" applyNumberFormat="1" applyFont="1" applyBorder="1" applyAlignment="1">
      <alignment horizontal="right"/>
    </xf>
    <xf numFmtId="0" fontId="0" fillId="0" borderId="37" xfId="0" applyFont="1" applyFill="1" applyBorder="1" applyAlignment="1">
      <alignment horizontal="left"/>
    </xf>
    <xf numFmtId="4" fontId="0" fillId="0" borderId="38" xfId="0" applyNumberFormat="1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" fontId="0" fillId="0" borderId="17" xfId="15" applyNumberFormat="1" applyFont="1" applyFill="1" applyBorder="1" applyAlignment="1" applyProtection="1">
      <alignment horizontal="right"/>
      <protection/>
    </xf>
    <xf numFmtId="4" fontId="0" fillId="0" borderId="26" xfId="15" applyNumberFormat="1" applyFont="1" applyFill="1" applyBorder="1" applyAlignment="1" applyProtection="1">
      <alignment horizontal="right"/>
      <protection/>
    </xf>
    <xf numFmtId="4" fontId="0" fillId="0" borderId="18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>
      <xdr:nvSpPr>
        <xdr:cNvPr id="1" name="Line 4"/>
        <xdr:cNvSpPr>
          <a:spLocks/>
        </xdr:cNvSpPr>
      </xdr:nvSpPr>
      <xdr:spPr>
        <a:xfrm>
          <a:off x="13325475" y="18002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>
      <xdr:nvSpPr>
        <xdr:cNvPr id="2" name="Line 5"/>
        <xdr:cNvSpPr>
          <a:spLocks/>
        </xdr:cNvSpPr>
      </xdr:nvSpPr>
      <xdr:spPr>
        <a:xfrm>
          <a:off x="13325475" y="4095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36</xdr:row>
      <xdr:rowOff>0</xdr:rowOff>
    </xdr:to>
    <xdr:sp>
      <xdr:nvSpPr>
        <xdr:cNvPr id="3" name="Line 6"/>
        <xdr:cNvSpPr>
          <a:spLocks/>
        </xdr:cNvSpPr>
      </xdr:nvSpPr>
      <xdr:spPr>
        <a:xfrm>
          <a:off x="13325475" y="5895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59</xdr:row>
      <xdr:rowOff>0</xdr:rowOff>
    </xdr:to>
    <xdr:sp>
      <xdr:nvSpPr>
        <xdr:cNvPr id="4" name="Line 7"/>
        <xdr:cNvSpPr>
          <a:spLocks/>
        </xdr:cNvSpPr>
      </xdr:nvSpPr>
      <xdr:spPr>
        <a:xfrm>
          <a:off x="13325475" y="9686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63</xdr:row>
      <xdr:rowOff>161925</xdr:rowOff>
    </xdr:to>
    <xdr:sp>
      <xdr:nvSpPr>
        <xdr:cNvPr id="5" name="Line 9"/>
        <xdr:cNvSpPr>
          <a:spLocks/>
        </xdr:cNvSpPr>
      </xdr:nvSpPr>
      <xdr:spPr>
        <a:xfrm>
          <a:off x="13325475" y="10058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SheetLayoutView="100" workbookViewId="0" topLeftCell="D1">
      <pane ySplit="10" topLeftCell="BM11" activePane="bottomLeft" state="frozen"/>
      <selection pane="topLeft" activeCell="D1" sqref="D1"/>
      <selection pane="bottomLeft" activeCell="H5" sqref="H5"/>
    </sheetView>
  </sheetViews>
  <sheetFormatPr defaultColWidth="9.00390625" defaultRowHeight="12.75"/>
  <cols>
    <col min="1" max="1" width="4.625" style="1" customWidth="1"/>
    <col min="2" max="2" width="42.375" style="2" customWidth="1"/>
    <col min="3" max="3" width="12.125" style="2" customWidth="1"/>
    <col min="4" max="4" width="9.75390625" style="2" customWidth="1"/>
    <col min="5" max="5" width="12.875" style="2" customWidth="1"/>
    <col min="6" max="7" width="18.375" style="2" bestFit="1" customWidth="1"/>
    <col min="8" max="8" width="19.625" style="2" customWidth="1"/>
    <col min="9" max="10" width="18.375" style="2" bestFit="1" customWidth="1"/>
    <col min="11" max="16384" width="9.00390625" style="2" customWidth="1"/>
  </cols>
  <sheetData>
    <row r="1" spans="1:10" ht="16.5">
      <c r="A1" s="42"/>
      <c r="B1" s="42"/>
      <c r="C1" s="42"/>
      <c r="D1" s="42"/>
      <c r="E1" s="42"/>
      <c r="F1" s="42"/>
      <c r="G1" s="43"/>
      <c r="H1" s="44"/>
      <c r="I1" s="89"/>
      <c r="J1" s="106" t="s">
        <v>43</v>
      </c>
    </row>
    <row r="2" spans="1:10" ht="17.25" thickBot="1">
      <c r="A2" s="53"/>
      <c r="B2" s="53"/>
      <c r="C2" s="53"/>
      <c r="D2" s="53"/>
      <c r="E2" s="53"/>
      <c r="F2" s="53"/>
      <c r="G2" s="54"/>
      <c r="H2" s="55"/>
      <c r="I2" s="53"/>
      <c r="J2" s="56"/>
    </row>
    <row r="3" spans="1:10" ht="18">
      <c r="A3" s="50" t="s">
        <v>29</v>
      </c>
      <c r="G3" s="51"/>
      <c r="H3" s="5" t="s">
        <v>51</v>
      </c>
      <c r="J3" s="52"/>
    </row>
    <row r="4" spans="1:10" ht="12.75">
      <c r="A4" s="3"/>
      <c r="B4" s="4"/>
      <c r="E4" s="5"/>
      <c r="F4" s="5"/>
      <c r="G4" s="5"/>
      <c r="H4" s="5" t="s">
        <v>0</v>
      </c>
      <c r="J4" s="6"/>
    </row>
    <row r="5" spans="1:10" ht="12.75">
      <c r="A5" s="7"/>
      <c r="B5" s="4"/>
      <c r="C5" s="5"/>
      <c r="D5" s="5"/>
      <c r="F5" s="5"/>
      <c r="G5" s="5"/>
      <c r="H5" s="5" t="s">
        <v>52</v>
      </c>
      <c r="J5" s="6"/>
    </row>
    <row r="6" spans="1:10" ht="12.75">
      <c r="A6" s="115" t="s">
        <v>1</v>
      </c>
      <c r="B6" s="112" t="s">
        <v>2</v>
      </c>
      <c r="C6" s="74" t="s">
        <v>3</v>
      </c>
      <c r="D6" s="74" t="s">
        <v>4</v>
      </c>
      <c r="E6" s="74" t="s">
        <v>5</v>
      </c>
      <c r="F6" s="74" t="s">
        <v>6</v>
      </c>
      <c r="G6" s="75"/>
      <c r="H6" s="75" t="s">
        <v>7</v>
      </c>
      <c r="I6" s="75"/>
      <c r="J6" s="76"/>
    </row>
    <row r="7" spans="1:10" ht="12.75">
      <c r="A7" s="116"/>
      <c r="B7" s="113"/>
      <c r="C7" s="77" t="s">
        <v>8</v>
      </c>
      <c r="D7" s="77" t="s">
        <v>9</v>
      </c>
      <c r="E7" s="77" t="s">
        <v>10</v>
      </c>
      <c r="F7" s="77" t="s">
        <v>11</v>
      </c>
      <c r="G7" s="74">
        <v>2007</v>
      </c>
      <c r="H7" s="74">
        <v>2008</v>
      </c>
      <c r="I7" s="74">
        <v>2009</v>
      </c>
      <c r="J7" s="78">
        <v>2010</v>
      </c>
    </row>
    <row r="8" spans="1:10" ht="12.75">
      <c r="A8" s="116"/>
      <c r="B8" s="113"/>
      <c r="C8" s="96" t="s">
        <v>12</v>
      </c>
      <c r="D8" s="8"/>
      <c r="E8" s="8"/>
      <c r="F8" s="96" t="s">
        <v>13</v>
      </c>
      <c r="G8" s="8"/>
      <c r="H8" s="8"/>
      <c r="I8" s="8"/>
      <c r="J8" s="9"/>
    </row>
    <row r="9" spans="1:10" ht="12.75">
      <c r="A9" s="117"/>
      <c r="B9" s="114"/>
      <c r="C9" s="10"/>
      <c r="D9" s="10"/>
      <c r="E9" s="10"/>
      <c r="F9" s="97" t="s">
        <v>25</v>
      </c>
      <c r="G9" s="10"/>
      <c r="H9" s="10"/>
      <c r="I9" s="10"/>
      <c r="J9" s="11"/>
    </row>
    <row r="10" spans="1:10" ht="13.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3">
        <v>8</v>
      </c>
      <c r="I10" s="13">
        <v>9</v>
      </c>
      <c r="J10" s="15">
        <v>10</v>
      </c>
    </row>
    <row r="11" spans="1:10" ht="12.75">
      <c r="A11" s="107">
        <v>1</v>
      </c>
      <c r="B11" s="16" t="s">
        <v>14</v>
      </c>
      <c r="C11" s="17" t="s">
        <v>15</v>
      </c>
      <c r="D11" s="17" t="s">
        <v>25</v>
      </c>
      <c r="F11" s="45">
        <f>SUM(G11:J11)</f>
        <v>27150146.4</v>
      </c>
      <c r="G11" s="45">
        <f>SUM(G14+G16)</f>
        <v>6650146.4</v>
      </c>
      <c r="H11" s="45">
        <f>H14+H16</f>
        <v>7500000</v>
      </c>
      <c r="I11" s="45">
        <f>I14+I16</f>
        <v>7000000</v>
      </c>
      <c r="J11" s="45">
        <f>J14+J16</f>
        <v>6000000</v>
      </c>
    </row>
    <row r="12" spans="1:10" ht="12.75">
      <c r="A12" s="110"/>
      <c r="B12" s="18"/>
      <c r="C12" s="19"/>
      <c r="D12" s="19"/>
      <c r="E12" s="19"/>
      <c r="F12" s="32"/>
      <c r="G12" s="32" t="s">
        <v>34</v>
      </c>
      <c r="H12" s="46"/>
      <c r="I12" s="46"/>
      <c r="J12" s="63"/>
    </row>
    <row r="13" spans="1:10" ht="12.75">
      <c r="A13" s="110"/>
      <c r="B13" s="18"/>
      <c r="C13" s="19"/>
      <c r="D13" s="19"/>
      <c r="E13" s="19" t="s">
        <v>16</v>
      </c>
      <c r="F13" s="32"/>
      <c r="G13" s="32" t="s">
        <v>31</v>
      </c>
      <c r="H13" s="46"/>
      <c r="I13" s="46"/>
      <c r="J13" s="63"/>
    </row>
    <row r="14" spans="1:10" ht="12.75">
      <c r="A14" s="110"/>
      <c r="B14" s="18"/>
      <c r="C14" s="19"/>
      <c r="D14" s="19"/>
      <c r="F14" s="46">
        <f>SUM(G14+H14+I14+J14)</f>
        <v>22602646.4</v>
      </c>
      <c r="G14" s="46">
        <v>2102646.4</v>
      </c>
      <c r="H14" s="46">
        <v>7500000</v>
      </c>
      <c r="I14" s="46">
        <v>7000000</v>
      </c>
      <c r="J14" s="63">
        <v>6000000</v>
      </c>
    </row>
    <row r="15" spans="1:10" ht="12.75">
      <c r="A15" s="110"/>
      <c r="B15" s="18"/>
      <c r="C15" s="19"/>
      <c r="D15" s="19"/>
      <c r="E15" s="38"/>
      <c r="F15" s="32"/>
      <c r="G15" s="32" t="s">
        <v>32</v>
      </c>
      <c r="H15" s="46"/>
      <c r="I15" s="46"/>
      <c r="J15" s="63"/>
    </row>
    <row r="16" spans="1:10" ht="12.75">
      <c r="A16" s="110"/>
      <c r="B16" s="18"/>
      <c r="C16" s="19"/>
      <c r="D16" s="19"/>
      <c r="E16" s="38" t="s">
        <v>32</v>
      </c>
      <c r="F16" s="32">
        <f>SUM(G16+H16+I16+J16)</f>
        <v>4547500</v>
      </c>
      <c r="G16" s="46">
        <v>4547500</v>
      </c>
      <c r="H16" s="46">
        <v>0</v>
      </c>
      <c r="I16" s="46">
        <v>0</v>
      </c>
      <c r="J16" s="63">
        <v>0</v>
      </c>
    </row>
    <row r="17" spans="1:10" ht="13.5" thickBot="1">
      <c r="A17" s="119"/>
      <c r="B17" s="35"/>
      <c r="C17" s="36"/>
      <c r="D17" s="36"/>
      <c r="E17" s="36"/>
      <c r="F17" s="33"/>
      <c r="G17" s="33"/>
      <c r="H17" s="33"/>
      <c r="I17" s="33"/>
      <c r="J17" s="34"/>
    </row>
    <row r="18" spans="1:10" ht="12.75">
      <c r="A18" s="118">
        <v>2</v>
      </c>
      <c r="B18" s="19" t="s">
        <v>26</v>
      </c>
      <c r="C18" s="19" t="s">
        <v>15</v>
      </c>
      <c r="D18" s="19" t="s">
        <v>25</v>
      </c>
      <c r="E18" s="25" t="s">
        <v>16</v>
      </c>
      <c r="F18" s="46">
        <f>SUM(G18:J18)</f>
        <v>2300000</v>
      </c>
      <c r="G18" s="46">
        <v>800000</v>
      </c>
      <c r="H18" s="46">
        <v>600000</v>
      </c>
      <c r="I18" s="46">
        <v>600000</v>
      </c>
      <c r="J18" s="63">
        <v>300000</v>
      </c>
    </row>
    <row r="19" spans="1:10" ht="12.75">
      <c r="A19" s="110"/>
      <c r="B19" s="19"/>
      <c r="C19" s="19"/>
      <c r="D19" s="19"/>
      <c r="E19" s="25"/>
      <c r="F19" s="46"/>
      <c r="G19" s="46"/>
      <c r="H19" s="46"/>
      <c r="I19" s="46"/>
      <c r="J19" s="63"/>
    </row>
    <row r="20" spans="1:10" ht="13.5" thickBot="1">
      <c r="A20" s="111"/>
      <c r="B20" s="19"/>
      <c r="C20" s="19"/>
      <c r="D20" s="19"/>
      <c r="E20" s="25"/>
      <c r="F20" s="46"/>
      <c r="G20" s="46"/>
      <c r="H20" s="46"/>
      <c r="I20" s="46"/>
      <c r="J20" s="63"/>
    </row>
    <row r="21" spans="1:10" ht="12.75">
      <c r="A21" s="107">
        <v>3</v>
      </c>
      <c r="B21" s="20" t="s">
        <v>17</v>
      </c>
      <c r="C21" s="20" t="s">
        <v>15</v>
      </c>
      <c r="D21" s="20" t="s">
        <v>25</v>
      </c>
      <c r="E21" s="102" t="s">
        <v>18</v>
      </c>
      <c r="F21" s="45">
        <f>SUM(G21:J21)</f>
        <v>2770000</v>
      </c>
      <c r="G21" s="45">
        <v>270000</v>
      </c>
      <c r="H21" s="45">
        <v>1000000</v>
      </c>
      <c r="I21" s="45">
        <v>1000000</v>
      </c>
      <c r="J21" s="64">
        <v>500000</v>
      </c>
    </row>
    <row r="22" spans="1:10" ht="12.75">
      <c r="A22" s="110"/>
      <c r="B22" s="21" t="s">
        <v>19</v>
      </c>
      <c r="C22" s="22"/>
      <c r="D22" s="22"/>
      <c r="E22" s="21"/>
      <c r="F22" s="65"/>
      <c r="G22" s="46"/>
      <c r="H22" s="65"/>
      <c r="I22" s="65"/>
      <c r="J22" s="66"/>
    </row>
    <row r="23" spans="1:10" ht="12.75">
      <c r="A23" s="110"/>
      <c r="B23" s="21"/>
      <c r="C23" s="22"/>
      <c r="D23" s="22"/>
      <c r="E23" s="21"/>
      <c r="F23" s="65"/>
      <c r="G23" s="46"/>
      <c r="H23" s="65"/>
      <c r="I23" s="65"/>
      <c r="J23" s="66"/>
    </row>
    <row r="24" spans="1:10" ht="13.5" thickBot="1">
      <c r="A24" s="111"/>
      <c r="B24" s="23"/>
      <c r="C24" s="24"/>
      <c r="D24" s="24"/>
      <c r="E24" s="24"/>
      <c r="F24" s="67"/>
      <c r="G24" s="67"/>
      <c r="H24" s="67"/>
      <c r="I24" s="67"/>
      <c r="J24" s="68"/>
    </row>
    <row r="25" spans="1:256" s="5" customFormat="1" ht="12.75">
      <c r="A25" s="107">
        <v>4</v>
      </c>
      <c r="B25" s="20" t="s">
        <v>20</v>
      </c>
      <c r="C25" s="20" t="s">
        <v>15</v>
      </c>
      <c r="D25" s="20" t="s">
        <v>25</v>
      </c>
      <c r="E25" s="31"/>
      <c r="F25" s="45">
        <f>SUM(G25,H25)</f>
        <v>12635604.4</v>
      </c>
      <c r="G25" s="47">
        <f>SUM(G31,G30,G27)</f>
        <v>8811256.4</v>
      </c>
      <c r="H25" s="47">
        <f>SUM(H31,H30,H27)</f>
        <v>3824348</v>
      </c>
      <c r="I25" s="47">
        <f>SUM(I31,I30,I27)</f>
        <v>0</v>
      </c>
      <c r="J25" s="47">
        <f>SUM(J31,J30,J27)</f>
        <v>0</v>
      </c>
      <c r="K25" s="2"/>
      <c r="L25" s="2"/>
      <c r="M25" s="2"/>
      <c r="N25" s="2"/>
      <c r="O25" s="2"/>
      <c r="P25" s="2"/>
      <c r="Q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5" customFormat="1" ht="12.75">
      <c r="A26" s="110"/>
      <c r="B26" s="21" t="s">
        <v>21</v>
      </c>
      <c r="C26" s="26"/>
      <c r="D26" s="57"/>
      <c r="E26" s="98" t="s">
        <v>34</v>
      </c>
      <c r="F26" s="59"/>
      <c r="G26" s="60"/>
      <c r="H26" s="59"/>
      <c r="I26" s="46"/>
      <c r="J26" s="63"/>
      <c r="K26" s="2"/>
      <c r="L26" s="2"/>
      <c r="M26" s="2"/>
      <c r="N26" s="2"/>
      <c r="O26" s="2"/>
      <c r="P26" s="2"/>
      <c r="Q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5" customFormat="1" ht="12.75">
      <c r="A27" s="110"/>
      <c r="B27" s="25"/>
      <c r="C27" s="26"/>
      <c r="D27" s="21"/>
      <c r="E27" s="25" t="s">
        <v>23</v>
      </c>
      <c r="F27" s="46">
        <f>SUM(G27,H27)</f>
        <v>5500146.4</v>
      </c>
      <c r="G27" s="58">
        <v>3800146.4</v>
      </c>
      <c r="H27" s="59">
        <v>1700000</v>
      </c>
      <c r="I27" s="46">
        <v>0</v>
      </c>
      <c r="J27" s="63">
        <v>0</v>
      </c>
      <c r="K27" s="2"/>
      <c r="L27" s="2"/>
      <c r="M27" s="2"/>
      <c r="N27" s="2"/>
      <c r="O27" s="2"/>
      <c r="P27" s="2"/>
      <c r="Q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5" customFormat="1" ht="12.75">
      <c r="A28" s="110"/>
      <c r="B28" s="21"/>
      <c r="C28" s="26"/>
      <c r="D28" s="21"/>
      <c r="E28" s="99" t="s">
        <v>24</v>
      </c>
      <c r="F28" s="46"/>
      <c r="G28" s="58"/>
      <c r="H28" s="59"/>
      <c r="I28" s="46"/>
      <c r="J28" s="63"/>
      <c r="K28" s="2"/>
      <c r="L28" s="2"/>
      <c r="M28" s="2"/>
      <c r="N28" s="2"/>
      <c r="O28" s="2"/>
      <c r="P28" s="2"/>
      <c r="Q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" customFormat="1" ht="12.75">
      <c r="A29" s="110"/>
      <c r="B29" s="21"/>
      <c r="C29" s="26"/>
      <c r="D29" s="21"/>
      <c r="E29" s="100" t="s">
        <v>33</v>
      </c>
      <c r="F29" s="46"/>
      <c r="G29" s="58"/>
      <c r="H29" s="59"/>
      <c r="I29" s="46"/>
      <c r="J29" s="63"/>
      <c r="K29" s="2"/>
      <c r="L29" s="2"/>
      <c r="M29" s="2"/>
      <c r="N29" s="2"/>
      <c r="O29" s="2"/>
      <c r="P29" s="2"/>
      <c r="Q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" customFormat="1" ht="12.75">
      <c r="A30" s="110"/>
      <c r="B30" s="21"/>
      <c r="C30" s="26"/>
      <c r="D30" s="21"/>
      <c r="E30" s="101" t="s">
        <v>36</v>
      </c>
      <c r="F30" s="46">
        <f>SUM(G30+H30+I30+J30)</f>
        <v>6305265</v>
      </c>
      <c r="G30" s="58">
        <v>4370537</v>
      </c>
      <c r="H30" s="59">
        <v>1934728</v>
      </c>
      <c r="I30" s="46">
        <v>0</v>
      </c>
      <c r="J30" s="63">
        <v>0</v>
      </c>
      <c r="K30" s="2"/>
      <c r="L30" s="2"/>
      <c r="M30" s="2"/>
      <c r="N30" s="2"/>
      <c r="O30" s="2"/>
      <c r="P30" s="2"/>
      <c r="Q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5" customFormat="1" ht="12.75">
      <c r="A31" s="110"/>
      <c r="B31" s="21"/>
      <c r="C31" s="26"/>
      <c r="D31" s="21"/>
      <c r="E31" s="101" t="s">
        <v>35</v>
      </c>
      <c r="F31" s="46">
        <f>SUM(G31+H31)</f>
        <v>830193</v>
      </c>
      <c r="G31" s="58">
        <v>640573</v>
      </c>
      <c r="H31" s="59">
        <v>189620</v>
      </c>
      <c r="I31" s="46">
        <v>0</v>
      </c>
      <c r="J31" s="63">
        <v>0</v>
      </c>
      <c r="K31" s="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5" customFormat="1" ht="13.5" thickBot="1">
      <c r="A32" s="111"/>
      <c r="B32" s="23"/>
      <c r="C32" s="27"/>
      <c r="D32" s="23"/>
      <c r="E32" s="30"/>
      <c r="F32" s="61" t="s">
        <v>37</v>
      </c>
      <c r="G32" s="61"/>
      <c r="H32" s="62"/>
      <c r="I32" s="61"/>
      <c r="J32" s="69"/>
      <c r="K32" s="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" customFormat="1" ht="12.75">
      <c r="A33" s="107">
        <v>5</v>
      </c>
      <c r="B33" s="20" t="s">
        <v>27</v>
      </c>
      <c r="C33" s="28" t="s">
        <v>15</v>
      </c>
      <c r="D33" s="20" t="s">
        <v>25</v>
      </c>
      <c r="E33" s="91" t="s">
        <v>16</v>
      </c>
      <c r="F33" s="45">
        <f>G33+H33+I33+J33</f>
        <v>6610000</v>
      </c>
      <c r="G33" s="45">
        <v>1210000</v>
      </c>
      <c r="H33" s="70">
        <v>900000</v>
      </c>
      <c r="I33" s="45">
        <v>1200000</v>
      </c>
      <c r="J33" s="64">
        <v>3300000</v>
      </c>
      <c r="K33" s="2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" customFormat="1" ht="12.75">
      <c r="A34" s="110"/>
      <c r="B34" s="21"/>
      <c r="C34" s="26"/>
      <c r="D34" s="21"/>
      <c r="E34" s="29"/>
      <c r="F34" s="46"/>
      <c r="G34" s="46"/>
      <c r="H34" s="60"/>
      <c r="I34" s="46"/>
      <c r="J34" s="63"/>
      <c r="K34" s="2"/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" customFormat="1" ht="13.5" thickBot="1">
      <c r="A35" s="111"/>
      <c r="B35" s="23"/>
      <c r="C35" s="27"/>
      <c r="D35" s="23"/>
      <c r="E35" s="103"/>
      <c r="F35" s="61"/>
      <c r="G35" s="61"/>
      <c r="H35" s="62"/>
      <c r="I35" s="61"/>
      <c r="J35" s="69"/>
      <c r="K35" s="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" customFormat="1" ht="12.75">
      <c r="A36" s="107">
        <v>6</v>
      </c>
      <c r="B36" s="21" t="s">
        <v>28</v>
      </c>
      <c r="C36" s="26" t="s">
        <v>15</v>
      </c>
      <c r="D36" s="21" t="s">
        <v>25</v>
      </c>
      <c r="E36" s="29" t="s">
        <v>16</v>
      </c>
      <c r="F36" s="46">
        <f>SUM(G36:J36)</f>
        <v>1991216</v>
      </c>
      <c r="G36" s="46">
        <v>791216</v>
      </c>
      <c r="H36" s="46">
        <v>400000</v>
      </c>
      <c r="I36" s="46">
        <v>400000</v>
      </c>
      <c r="J36" s="64">
        <v>400000</v>
      </c>
      <c r="K36" s="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5" customFormat="1" ht="12.75">
      <c r="A37" s="108"/>
      <c r="B37" s="21"/>
      <c r="C37" s="26"/>
      <c r="D37" s="21"/>
      <c r="E37" s="29"/>
      <c r="F37" s="46"/>
      <c r="G37" s="46"/>
      <c r="H37" s="60"/>
      <c r="I37" s="46"/>
      <c r="J37" s="63"/>
      <c r="K37" s="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5" customFormat="1" ht="13.5" thickBot="1">
      <c r="A38" s="109"/>
      <c r="B38" s="84"/>
      <c r="C38" s="85"/>
      <c r="D38" s="84"/>
      <c r="E38" s="85"/>
      <c r="F38" s="86"/>
      <c r="G38" s="86"/>
      <c r="H38" s="87"/>
      <c r="I38" s="86"/>
      <c r="J38" s="88"/>
      <c r="K38" s="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5" customFormat="1" ht="12.75">
      <c r="A39" s="90"/>
      <c r="B39" s="21" t="s">
        <v>38</v>
      </c>
      <c r="C39" s="26" t="s">
        <v>15</v>
      </c>
      <c r="D39" s="21" t="s">
        <v>40</v>
      </c>
      <c r="E39" s="29" t="s">
        <v>16</v>
      </c>
      <c r="F39" s="46">
        <f>SUM(G39:J39)</f>
        <v>1000000</v>
      </c>
      <c r="G39" s="46">
        <v>300000</v>
      </c>
      <c r="H39" s="60">
        <v>700000</v>
      </c>
      <c r="I39" s="46">
        <v>0</v>
      </c>
      <c r="J39" s="63">
        <v>0</v>
      </c>
      <c r="K39" s="2"/>
      <c r="L39" s="2"/>
      <c r="M39" s="2"/>
      <c r="N39" s="2"/>
      <c r="O39" s="2"/>
      <c r="P39" s="2"/>
      <c r="Q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" customFormat="1" ht="12.75">
      <c r="A40" s="94">
        <v>7</v>
      </c>
      <c r="B40" s="21" t="s">
        <v>39</v>
      </c>
      <c r="C40" s="26"/>
      <c r="D40" s="21"/>
      <c r="E40" s="29"/>
      <c r="F40" s="46"/>
      <c r="G40" s="46"/>
      <c r="H40" s="60"/>
      <c r="I40" s="46"/>
      <c r="J40" s="63"/>
      <c r="K40" s="2"/>
      <c r="L40" s="2"/>
      <c r="M40" s="2"/>
      <c r="N40" s="2"/>
      <c r="O40" s="2"/>
      <c r="P40" s="2"/>
      <c r="Q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" customFormat="1" ht="13.5" thickBot="1">
      <c r="A41" s="95"/>
      <c r="B41" s="84"/>
      <c r="C41" s="85"/>
      <c r="D41" s="84"/>
      <c r="E41" s="104"/>
      <c r="F41" s="86"/>
      <c r="G41" s="86"/>
      <c r="H41" s="87"/>
      <c r="I41" s="86"/>
      <c r="J41" s="88"/>
      <c r="K41" s="2"/>
      <c r="L41" s="2"/>
      <c r="M41" s="2"/>
      <c r="N41" s="2"/>
      <c r="O41" s="2"/>
      <c r="P41" s="2"/>
      <c r="Q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" customFormat="1" ht="12.75">
      <c r="A42" s="92"/>
      <c r="B42" s="21" t="s">
        <v>41</v>
      </c>
      <c r="C42" s="26" t="s">
        <v>15</v>
      </c>
      <c r="D42" s="21" t="s">
        <v>25</v>
      </c>
      <c r="E42" s="29" t="s">
        <v>16</v>
      </c>
      <c r="F42" s="46">
        <f>SUM(G42:J42)</f>
        <v>2000000</v>
      </c>
      <c r="G42" s="46">
        <v>80000</v>
      </c>
      <c r="H42" s="60">
        <v>700000</v>
      </c>
      <c r="I42" s="46">
        <v>800000</v>
      </c>
      <c r="J42" s="63">
        <v>420000</v>
      </c>
      <c r="K42" s="2"/>
      <c r="L42" s="2"/>
      <c r="M42" s="2"/>
      <c r="N42" s="2"/>
      <c r="O42" s="2"/>
      <c r="P42" s="2"/>
      <c r="Q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5" customFormat="1" ht="12.75">
      <c r="A43" s="94">
        <v>8</v>
      </c>
      <c r="B43" s="21" t="s">
        <v>45</v>
      </c>
      <c r="C43" s="26"/>
      <c r="D43" s="21"/>
      <c r="E43" s="26"/>
      <c r="F43" s="46"/>
      <c r="G43" s="46"/>
      <c r="H43" s="60"/>
      <c r="I43" s="46"/>
      <c r="J43" s="63"/>
      <c r="K43" s="2"/>
      <c r="L43" s="2"/>
      <c r="M43" s="2"/>
      <c r="N43" s="2"/>
      <c r="O43" s="2"/>
      <c r="P43" s="2"/>
      <c r="Q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5" customFormat="1" ht="12.75">
      <c r="A44" s="94"/>
      <c r="B44" s="21" t="s">
        <v>44</v>
      </c>
      <c r="C44" s="26"/>
      <c r="D44" s="21"/>
      <c r="E44" s="26"/>
      <c r="F44" s="46"/>
      <c r="G44" s="46"/>
      <c r="H44" s="60"/>
      <c r="I44" s="46"/>
      <c r="J44" s="63"/>
      <c r="K44" s="2"/>
      <c r="L44" s="2"/>
      <c r="M44" s="2"/>
      <c r="N44" s="2"/>
      <c r="O44" s="2"/>
      <c r="P44" s="2"/>
      <c r="Q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5" customFormat="1" ht="13.5" thickBot="1">
      <c r="A45" s="105"/>
      <c r="B45" s="23"/>
      <c r="C45" s="27"/>
      <c r="D45" s="23"/>
      <c r="E45" s="27"/>
      <c r="F45" s="61"/>
      <c r="G45" s="61"/>
      <c r="H45" s="62"/>
      <c r="I45" s="61"/>
      <c r="J45" s="69"/>
      <c r="K45" s="2"/>
      <c r="L45" s="2"/>
      <c r="M45" s="2"/>
      <c r="N45" s="2"/>
      <c r="O45" s="2"/>
      <c r="P45" s="2"/>
      <c r="Q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5" customFormat="1" ht="12.75">
      <c r="A46" s="94"/>
      <c r="B46" s="21" t="s">
        <v>42</v>
      </c>
      <c r="C46" s="26" t="s">
        <v>15</v>
      </c>
      <c r="D46" s="21" t="s">
        <v>40</v>
      </c>
      <c r="E46" s="29" t="s">
        <v>16</v>
      </c>
      <c r="F46" s="46">
        <f>SUM(G46:J46)</f>
        <v>100000</v>
      </c>
      <c r="G46" s="46">
        <v>10000</v>
      </c>
      <c r="H46" s="60">
        <v>90000</v>
      </c>
      <c r="I46" s="46">
        <v>0</v>
      </c>
      <c r="J46" s="63">
        <v>0</v>
      </c>
      <c r="K46" s="2"/>
      <c r="L46" s="2"/>
      <c r="M46" s="2"/>
      <c r="N46" s="2"/>
      <c r="O46" s="2"/>
      <c r="P46" s="2"/>
      <c r="Q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5" customFormat="1" ht="12.75">
      <c r="A47" s="94">
        <v>9</v>
      </c>
      <c r="B47" s="21"/>
      <c r="C47" s="26"/>
      <c r="D47" s="21"/>
      <c r="E47" s="26"/>
      <c r="F47" s="46"/>
      <c r="G47" s="46"/>
      <c r="H47" s="60"/>
      <c r="I47" s="46"/>
      <c r="J47" s="63"/>
      <c r="K47" s="2"/>
      <c r="L47" s="2"/>
      <c r="M47" s="2"/>
      <c r="N47" s="2"/>
      <c r="O47" s="2"/>
      <c r="P47" s="2"/>
      <c r="Q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5" customFormat="1" ht="13.5" thickBot="1">
      <c r="A48" s="105"/>
      <c r="B48" s="23"/>
      <c r="C48" s="27"/>
      <c r="D48" s="23"/>
      <c r="E48" s="27"/>
      <c r="F48" s="61"/>
      <c r="G48" s="61"/>
      <c r="H48" s="62"/>
      <c r="I48" s="61"/>
      <c r="J48" s="69"/>
      <c r="K48" s="2"/>
      <c r="L48" s="2"/>
      <c r="M48" s="2"/>
      <c r="N48" s="2"/>
      <c r="O48" s="2"/>
      <c r="P48" s="2"/>
      <c r="Q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5" customFormat="1" ht="12.75">
      <c r="A49" s="94"/>
      <c r="B49" s="21" t="s">
        <v>46</v>
      </c>
      <c r="C49" s="26" t="s">
        <v>15</v>
      </c>
      <c r="D49" s="21" t="s">
        <v>25</v>
      </c>
      <c r="E49" s="29" t="s">
        <v>16</v>
      </c>
      <c r="F49" s="46">
        <f>SUM(G49+HH49+I49+J49)</f>
        <v>21151000</v>
      </c>
      <c r="G49" s="46">
        <v>1000</v>
      </c>
      <c r="H49" s="60">
        <v>2350000</v>
      </c>
      <c r="I49" s="46">
        <v>10575000</v>
      </c>
      <c r="J49" s="63">
        <v>10575000</v>
      </c>
      <c r="K49" s="2"/>
      <c r="L49" s="2"/>
      <c r="M49" s="2"/>
      <c r="N49" s="2"/>
      <c r="O49" s="2"/>
      <c r="P49" s="2"/>
      <c r="Q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5" customFormat="1" ht="12.75">
      <c r="A50" s="94">
        <v>10</v>
      </c>
      <c r="B50" s="21" t="s">
        <v>47</v>
      </c>
      <c r="C50" s="26"/>
      <c r="D50" s="21"/>
      <c r="E50" s="26"/>
      <c r="F50" s="46"/>
      <c r="G50" s="46"/>
      <c r="H50" s="60"/>
      <c r="I50" s="46"/>
      <c r="J50" s="63"/>
      <c r="K50" s="2"/>
      <c r="L50" s="2"/>
      <c r="M50" s="2"/>
      <c r="N50" s="2"/>
      <c r="O50" s="2"/>
      <c r="P50" s="2"/>
      <c r="Q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5" customFormat="1" ht="12.75">
      <c r="A51" s="94"/>
      <c r="B51" s="21" t="s">
        <v>48</v>
      </c>
      <c r="C51" s="26"/>
      <c r="D51" s="21"/>
      <c r="E51" s="26"/>
      <c r="F51" s="46"/>
      <c r="G51" s="46"/>
      <c r="H51" s="60"/>
      <c r="I51" s="46"/>
      <c r="J51" s="63"/>
      <c r="K51" s="2"/>
      <c r="L51" s="2"/>
      <c r="M51" s="2"/>
      <c r="N51" s="2"/>
      <c r="O51" s="2"/>
      <c r="P51" s="2"/>
      <c r="Q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5" customFormat="1" ht="13.5" thickBot="1">
      <c r="A52" s="105"/>
      <c r="B52" s="23"/>
      <c r="C52" s="27"/>
      <c r="D52" s="23"/>
      <c r="E52" s="27"/>
      <c r="F52" s="61"/>
      <c r="G52" s="61"/>
      <c r="H52" s="62"/>
      <c r="I52" s="61"/>
      <c r="J52" s="69"/>
      <c r="K52" s="2"/>
      <c r="L52" s="2"/>
      <c r="M52" s="2"/>
      <c r="N52" s="2"/>
      <c r="O52" s="2"/>
      <c r="P52" s="2"/>
      <c r="Q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5" customFormat="1" ht="12.75">
      <c r="A53" s="94"/>
      <c r="B53" s="21" t="s">
        <v>49</v>
      </c>
      <c r="C53" s="26" t="s">
        <v>15</v>
      </c>
      <c r="D53" s="21" t="s">
        <v>40</v>
      </c>
      <c r="E53" s="29" t="s">
        <v>16</v>
      </c>
      <c r="F53" s="46">
        <f>SUM(G53+H53+I53+J53)</f>
        <v>101000</v>
      </c>
      <c r="G53" s="46">
        <v>1000</v>
      </c>
      <c r="H53" s="60">
        <v>100000</v>
      </c>
      <c r="I53" s="46">
        <v>0</v>
      </c>
      <c r="J53" s="63">
        <v>0</v>
      </c>
      <c r="K53" s="2"/>
      <c r="L53" s="2"/>
      <c r="M53" s="2"/>
      <c r="N53" s="2"/>
      <c r="O53" s="2"/>
      <c r="P53" s="2"/>
      <c r="Q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5" customFormat="1" ht="12.75">
      <c r="A54" s="94">
        <v>11</v>
      </c>
      <c r="B54" s="21"/>
      <c r="C54" s="26"/>
      <c r="D54" s="21"/>
      <c r="E54" s="26"/>
      <c r="F54" s="46"/>
      <c r="G54" s="46"/>
      <c r="H54" s="60"/>
      <c r="I54" s="46"/>
      <c r="J54" s="63"/>
      <c r="K54" s="2"/>
      <c r="L54" s="2"/>
      <c r="M54" s="2"/>
      <c r="N54" s="2"/>
      <c r="O54" s="2"/>
      <c r="P54" s="2"/>
      <c r="Q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5" customFormat="1" ht="13.5" thickBot="1">
      <c r="A55" s="105"/>
      <c r="B55" s="23"/>
      <c r="C55" s="27"/>
      <c r="D55" s="23"/>
      <c r="E55" s="27"/>
      <c r="F55" s="61"/>
      <c r="G55" s="61"/>
      <c r="H55" s="62"/>
      <c r="I55" s="61"/>
      <c r="J55" s="69"/>
      <c r="K55" s="2"/>
      <c r="L55" s="2"/>
      <c r="M55" s="2"/>
      <c r="N55" s="2"/>
      <c r="O55" s="2"/>
      <c r="P55" s="2"/>
      <c r="Q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5" customFormat="1" ht="12.75">
      <c r="A56" s="94"/>
      <c r="B56" s="21" t="s">
        <v>50</v>
      </c>
      <c r="C56" s="26" t="s">
        <v>15</v>
      </c>
      <c r="D56" s="21" t="s">
        <v>40</v>
      </c>
      <c r="E56" s="29" t="s">
        <v>16</v>
      </c>
      <c r="F56" s="46">
        <f>SUM(G56+H56+I56+J56)</f>
        <v>101000</v>
      </c>
      <c r="G56" s="46">
        <v>1000</v>
      </c>
      <c r="H56" s="60">
        <v>100000</v>
      </c>
      <c r="I56" s="46">
        <v>0</v>
      </c>
      <c r="J56" s="63">
        <v>0</v>
      </c>
      <c r="K56" s="2"/>
      <c r="L56" s="2"/>
      <c r="M56" s="2"/>
      <c r="N56" s="2"/>
      <c r="O56" s="2"/>
      <c r="P56" s="2"/>
      <c r="Q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5" customFormat="1" ht="12.75">
      <c r="A57" s="94">
        <v>12</v>
      </c>
      <c r="B57" s="21"/>
      <c r="C57" s="26"/>
      <c r="D57" s="21"/>
      <c r="E57" s="26"/>
      <c r="F57" s="46"/>
      <c r="G57" s="46"/>
      <c r="H57" s="60"/>
      <c r="I57" s="46"/>
      <c r="J57" s="63"/>
      <c r="K57" s="2"/>
      <c r="L57" s="2"/>
      <c r="M57" s="2"/>
      <c r="N57" s="2"/>
      <c r="O57" s="2"/>
      <c r="P57" s="2"/>
      <c r="Q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5" customFormat="1" ht="13.5" thickBot="1">
      <c r="A58" s="93"/>
      <c r="B58" s="23"/>
      <c r="C58" s="27"/>
      <c r="D58" s="23"/>
      <c r="E58" s="27"/>
      <c r="F58" s="61"/>
      <c r="G58" s="61"/>
      <c r="H58" s="62"/>
      <c r="I58" s="61"/>
      <c r="J58" s="69"/>
      <c r="K58" s="2"/>
      <c r="L58" s="2"/>
      <c r="M58" s="2"/>
      <c r="N58" s="2"/>
      <c r="O58" s="2"/>
      <c r="P58" s="2"/>
      <c r="Q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10" ht="16.5" thickBot="1">
      <c r="A59" s="29"/>
      <c r="B59" s="5"/>
      <c r="C59" s="5"/>
      <c r="D59" s="5"/>
      <c r="E59" s="37" t="s">
        <v>22</v>
      </c>
      <c r="F59" s="48">
        <f>SUM(G59:J59)</f>
        <v>80259966.8</v>
      </c>
      <c r="G59" s="48">
        <f>SUM(G11+G18+G21+G25+G33+G36+G39+G42+G46+G49+G53+G56)</f>
        <v>18925618.8</v>
      </c>
      <c r="H59" s="48">
        <f>SUM(H11+H18+H21+H25+H33+H36+H39+H42+H46+H49+H53+H56)</f>
        <v>18264348</v>
      </c>
      <c r="I59" s="48">
        <f>SUM(I11+I18+I21+I25+I33+I36+I39+I42+I49+I53+I56)</f>
        <v>21575000</v>
      </c>
      <c r="J59" s="48">
        <f>SUM(J11+J18+J21+J25+J33+J36+J39+J42+J49+J53+J56)</f>
        <v>21495000</v>
      </c>
    </row>
    <row r="60" spans="5:10" ht="12.75">
      <c r="E60" s="39" t="s">
        <v>30</v>
      </c>
      <c r="F60" s="71"/>
      <c r="G60" s="71"/>
      <c r="H60" s="71"/>
      <c r="I60" s="71"/>
      <c r="J60" s="72"/>
    </row>
    <row r="61" spans="5:10" ht="12.75">
      <c r="E61" s="40" t="s">
        <v>16</v>
      </c>
      <c r="F61" s="49">
        <f>SUM(G61+H61+I61+J61)</f>
        <v>68577008.8</v>
      </c>
      <c r="G61" s="49">
        <f>SUM(G14+G18+G21+G27+G33+G36+G39+G42+G46+G49+G53+G56)</f>
        <v>9367008.8</v>
      </c>
      <c r="H61" s="49">
        <f>SUM(H14+H18+H21+H27+H33+H36+H39+H42+H46+H49+H53+H56)</f>
        <v>16140000</v>
      </c>
      <c r="I61" s="49">
        <f>SUM(I14+I18+I21+I27+I33+I36+I39+I42+I46+I49+I53+I56)</f>
        <v>21575000</v>
      </c>
      <c r="J61" s="49">
        <f>SUM(J14+J18+J21+J27+J33+J36+J39+J42+J46+J49+J53+J56)</f>
        <v>21495000</v>
      </c>
    </row>
    <row r="62" spans="5:10" ht="12.75">
      <c r="E62" s="80" t="s">
        <v>32</v>
      </c>
      <c r="F62" s="49">
        <f>SUM(G62+H62+I62+J62)</f>
        <v>4547500</v>
      </c>
      <c r="G62" s="81">
        <f>SUM(G16)</f>
        <v>4547500</v>
      </c>
      <c r="H62" s="81">
        <f>SUM(H16)</f>
        <v>0</v>
      </c>
      <c r="I62" s="81">
        <f>SUM(I16)</f>
        <v>0</v>
      </c>
      <c r="J62" s="81">
        <f>SUM(J16)</f>
        <v>0</v>
      </c>
    </row>
    <row r="63" spans="5:10" ht="12.75">
      <c r="E63" s="40" t="s">
        <v>36</v>
      </c>
      <c r="F63" s="49">
        <f>SUM(G63+H63+I63+J63)</f>
        <v>6305265</v>
      </c>
      <c r="G63" s="82">
        <f aca="true" t="shared" si="0" ref="G63:J64">G30</f>
        <v>4370537</v>
      </c>
      <c r="H63" s="82">
        <f t="shared" si="0"/>
        <v>1934728</v>
      </c>
      <c r="I63" s="82">
        <f t="shared" si="0"/>
        <v>0</v>
      </c>
      <c r="J63" s="82">
        <f t="shared" si="0"/>
        <v>0</v>
      </c>
    </row>
    <row r="64" spans="5:10" ht="13.5" thickBot="1">
      <c r="E64" s="41" t="s">
        <v>35</v>
      </c>
      <c r="F64" s="73">
        <f>SUM(G64+H64+I64+J64)</f>
        <v>830193</v>
      </c>
      <c r="G64" s="79">
        <f t="shared" si="0"/>
        <v>640573</v>
      </c>
      <c r="H64" s="79">
        <f t="shared" si="0"/>
        <v>189620</v>
      </c>
      <c r="I64" s="79">
        <f t="shared" si="0"/>
        <v>0</v>
      </c>
      <c r="J64" s="79">
        <f t="shared" si="0"/>
        <v>0</v>
      </c>
    </row>
    <row r="66" ht="12.75">
      <c r="F66" s="83"/>
    </row>
  </sheetData>
  <mergeCells count="8">
    <mergeCell ref="A36:A38"/>
    <mergeCell ref="A33:A35"/>
    <mergeCell ref="A25:A32"/>
    <mergeCell ref="B6:B9"/>
    <mergeCell ref="A6:A9"/>
    <mergeCell ref="A21:A24"/>
    <mergeCell ref="A18:A20"/>
    <mergeCell ref="A11:A17"/>
  </mergeCells>
  <printOptions/>
  <pageMargins left="1.575" right="1.575" top="0.4" bottom="0.95" header="0.34" footer="0.5118055555555556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2007-09-19T10:08:50Z</cp:lastPrinted>
  <dcterms:created xsi:type="dcterms:W3CDTF">2004-06-11T08:40:51Z</dcterms:created>
  <dcterms:modified xsi:type="dcterms:W3CDTF">2007-10-10T12:43:21Z</dcterms:modified>
  <cp:category/>
  <cp:version/>
  <cp:contentType/>
  <cp:contentStatus/>
  <cp:revision>1</cp:revision>
</cp:coreProperties>
</file>