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<sst xmlns="http://schemas.openxmlformats.org/spreadsheetml/2006/main" count="74" uniqueCount="69">
  <si>
    <t>Wieloletnia prognoza Finansowa</t>
  </si>
  <si>
    <t>Lp.</t>
  </si>
  <si>
    <t>Wyszczególnienie</t>
  </si>
  <si>
    <t>Prognoza</t>
  </si>
  <si>
    <t>1.</t>
  </si>
  <si>
    <t>Dochody ogółem</t>
  </si>
  <si>
    <t>1.1.</t>
  </si>
  <si>
    <t>Dochody bieżące</t>
  </si>
  <si>
    <t>1.3.</t>
  </si>
  <si>
    <t>w tym: - ze sprzedaży majątku</t>
  </si>
  <si>
    <t>2.</t>
  </si>
  <si>
    <t>Wydatki bieżące (bez wydatków związanych z obsługą długu</t>
  </si>
  <si>
    <t>2.1.</t>
  </si>
  <si>
    <t>Wynagrodzenia i składki od nich naliczane</t>
  </si>
  <si>
    <t>2.2.</t>
  </si>
  <si>
    <t>Wydatki związane z funkcjonowaniem organów j.s.t</t>
  </si>
  <si>
    <t>2.3.</t>
  </si>
  <si>
    <t>Przedsięwzięcia, o których mowa w art.. 226 ust. 4 ufp (wydatki bieżące z wyłączeniem wieloletnich gwarancji i poręczeń)</t>
  </si>
  <si>
    <t>wieloletnie programy finansowane z udziałem środków, o których mowa w art.. 5 ust. 1 pkt 2 i 3 ufp</t>
  </si>
  <si>
    <t>wieloletnie umowy p partnerstwie publiczno - prawnym</t>
  </si>
  <si>
    <t>pozostałe programy, projekty, zadania - bieżące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</si>
  <si>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</si>
  <si>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</si>
  <si>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</si>
  <si>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</si>
  <si>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</si>
  <si>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4.</t>
  </si>
  <si>
    <t>Przychody niezwiększające długu</t>
  </si>
  <si>
    <t>4.1.</t>
  </si>
  <si>
    <t>Nadwyżki budżetowe z lat poprzednich</t>
  </si>
  <si>
    <t>4.2.</t>
  </si>
  <si>
    <t>Wolne środki</t>
  </si>
  <si>
    <t xml:space="preserve">4.3. </t>
  </si>
  <si>
    <t>Prywatyzacja i spłaty udzielonych pożyczek</t>
  </si>
  <si>
    <t>5.</t>
  </si>
  <si>
    <t>Środki do dyspozycji - źródło finansowania spłaty długu i wydatków majątkowych (poz. 3 + poz. 4)</t>
  </si>
  <si>
    <t>6.</t>
  </si>
  <si>
    <t>Obsługa długu (wydatki i rozchody)</t>
  </si>
  <si>
    <t>6.1.</t>
  </si>
  <si>
    <t>Wydatki związane z obsługą długu</t>
  </si>
  <si>
    <t>6.1.1</t>
  </si>
  <si>
    <t>odsetki i dyskonto</t>
  </si>
  <si>
    <t>podlegające wyłączeniu (z związku z umową zawartą na realizację projektu z udziałem środków, o których mowa w art.. 5 ust. 1 pkt 2 ufp)</t>
  </si>
  <si>
    <t>6.1.2.</t>
  </si>
  <si>
    <t>gwarancje i porędzenia (bez ujętych w przedsięwzięciach)</t>
  </si>
  <si>
    <t>6.1.3.</t>
  </si>
  <si>
    <t>wieloletnie gwarancje i poręczenia będące przedsięwzięciami, o których mowa w art.. 226 ust. 4 ufp</t>
  </si>
  <si>
    <t>6.2.</t>
  </si>
  <si>
    <t>Rozchody zmniejszające dług (spłata raty kredytów i pożyczek, wykup papierów)</t>
  </si>
  <si>
    <t>7.</t>
  </si>
  <si>
    <t>Pozostałe rozchody (z wyłączeniem spłaty długu)</t>
  </si>
  <si>
    <t>8.</t>
  </si>
  <si>
    <t>Środki do dyspozycji na finansowanie wydatków majątkowych (poz. 5 - poz. 6 - poz. 7</t>
  </si>
  <si>
    <t>9.</t>
  </si>
  <si>
    <t>Wydatki majątkowe</t>
  </si>
  <si>
    <t xml:space="preserve">9.1. </t>
  </si>
  <si>
    <t>Przedsięwzięcia, o których mowa w art.. 226 ust. 4 ufp (wydatki majątkowe)</t>
  </si>
  <si>
    <t>pozostałe wieloletnie programy, projekty, zadania, wieloletnie umowy partnerskie publiczno - prawnym</t>
  </si>
  <si>
    <t>9.2.</t>
  </si>
  <si>
    <t>Pozostałe wydatki majątkowe</t>
  </si>
  <si>
    <t>10.</t>
  </si>
  <si>
    <t>Przychody zwiększające dług (nowozaciągane kredyty, pożyczki, emitowane papiery)</t>
  </si>
  <si>
    <t>11.</t>
  </si>
  <si>
    <t>Wynik finansowy budżetu (poz. 8 - poz. 9 + poz. 10)</t>
  </si>
  <si>
    <t>1.2</t>
  </si>
  <si>
    <t>Dochody majątkowe</t>
  </si>
  <si>
    <t xml:space="preserve">Załącznik Nr 1 </t>
  </si>
  <si>
    <t xml:space="preserve"> do uchwały Nr IX/143/11</t>
  </si>
  <si>
    <t xml:space="preserve"> z dnia 29 czerwca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</si>
</sst>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4" fontId="0" fillId="32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2" borderId="11" xfId="0" applyFill="1" applyBorder="1" applyAlignment="1">
      <alignment horizontal="left" vertical="center"/>
    </xf>
    <xf numFmtId="4" fontId="0" fillId="32" borderId="12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32" borderId="11" xfId="0" applyFill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 horizontal="left" vertical="center" wrapText="1"/>
    </xf>
    <xf numFmtId="4" fontId="0" fillId="32" borderId="1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0" fillId="32" borderId="15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H16" sqref="H16"/>
    </sheetView>
  </sheetViews>
  <sheetFormatPr defaultColWidth="9.140625" defaultRowHeight="12.75"/>
  <cols>
    <col min="2" max="2" width="26.7109375" style="0" customWidth="1"/>
    <col min="3" max="7" width="13.8515625" style="0" bestFit="1" customWidth="1"/>
    <col min="8" max="8" width="14.00390625" style="0" customWidth="1"/>
    <col min="9" max="12" width="13.8515625" style="0" bestFit="1" customWidth="1"/>
  </cols>
  <sheetData>
    <row r="1" spans="8:12" ht="12.75">
      <c r="H1" s="36" t="s">
        <v>66</v>
      </c>
      <c r="I1" s="36"/>
      <c r="J1" s="36"/>
      <c r="K1" s="36"/>
      <c r="L1" s="36"/>
    </row>
    <row r="2" ht="12.75">
      <c r="J2" t="s">
        <v>67</v>
      </c>
    </row>
    <row r="3" ht="13.5" thickBot="1">
      <c r="J3" t="s">
        <v>68</v>
      </c>
    </row>
    <row r="4" spans="1:12" ht="12.7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2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12.7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ht="12.75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12.75">
      <c r="A8" s="7" t="s">
        <v>1</v>
      </c>
      <c r="B8" s="2" t="s">
        <v>2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L8" s="8">
        <v>2020</v>
      </c>
    </row>
    <row r="9" spans="1:12" ht="12.75">
      <c r="A9" s="9" t="s">
        <v>4</v>
      </c>
      <c r="B9" s="3" t="s">
        <v>5</v>
      </c>
      <c r="C9" s="4">
        <f>SUM(C10,C11)</f>
        <v>130632100.01</v>
      </c>
      <c r="D9" s="4">
        <f>SUM(D10,D11)</f>
        <v>140000000</v>
      </c>
      <c r="E9" s="4">
        <f>SUM(E10,E11)</f>
        <v>139000000</v>
      </c>
      <c r="F9" s="4">
        <f>SUM(F10,F11)</f>
        <v>144009000</v>
      </c>
      <c r="G9" s="4">
        <f>SUM(G10,G12)</f>
        <v>148917000</v>
      </c>
      <c r="H9" s="4">
        <f>SUM(H10,H11)</f>
        <v>153700000</v>
      </c>
      <c r="I9" s="4">
        <f>SUM(I10,I11)</f>
        <v>158514000</v>
      </c>
      <c r="J9" s="4">
        <f>SUM(J10,J11)</f>
        <v>161300000</v>
      </c>
      <c r="K9" s="4">
        <f>SUM(K10,K11)</f>
        <v>165111000</v>
      </c>
      <c r="L9" s="10">
        <f>SUM(L10,L11)</f>
        <v>168000000</v>
      </c>
    </row>
    <row r="10" spans="1:12" ht="12.75">
      <c r="A10" s="11" t="s">
        <v>6</v>
      </c>
      <c r="B10" s="2" t="s">
        <v>7</v>
      </c>
      <c r="C10" s="5">
        <v>118775224.4</v>
      </c>
      <c r="D10" s="5">
        <v>122000000</v>
      </c>
      <c r="E10" s="5">
        <v>127000000</v>
      </c>
      <c r="F10" s="5">
        <v>132009000</v>
      </c>
      <c r="G10" s="5">
        <v>136917000</v>
      </c>
      <c r="H10" s="5">
        <v>141700000</v>
      </c>
      <c r="I10" s="5">
        <v>146514000</v>
      </c>
      <c r="J10" s="6">
        <v>151300000</v>
      </c>
      <c r="K10" s="6">
        <v>156111000</v>
      </c>
      <c r="L10" s="12">
        <v>160950000</v>
      </c>
    </row>
    <row r="11" spans="1:12" ht="12.75">
      <c r="A11" s="11" t="s">
        <v>64</v>
      </c>
      <c r="B11" s="2" t="s">
        <v>65</v>
      </c>
      <c r="C11" s="5">
        <v>11856875.61</v>
      </c>
      <c r="D11" s="5">
        <v>18000000</v>
      </c>
      <c r="E11" s="5">
        <v>12000000</v>
      </c>
      <c r="F11" s="5">
        <v>12000000</v>
      </c>
      <c r="G11" s="5">
        <v>12000000</v>
      </c>
      <c r="H11" s="5">
        <v>12000000</v>
      </c>
      <c r="I11" s="5">
        <v>12000000</v>
      </c>
      <c r="J11" s="6">
        <v>10000000</v>
      </c>
      <c r="K11" s="6">
        <v>9000000</v>
      </c>
      <c r="L11" s="12">
        <v>7050000</v>
      </c>
    </row>
    <row r="12" spans="1:12" ht="23.25" customHeight="1">
      <c r="A12" s="11" t="s">
        <v>8</v>
      </c>
      <c r="B12" s="2" t="s">
        <v>9</v>
      </c>
      <c r="C12" s="5">
        <v>11040000</v>
      </c>
      <c r="D12" s="5">
        <v>18000000</v>
      </c>
      <c r="E12" s="5">
        <v>12000000</v>
      </c>
      <c r="F12" s="5">
        <v>12000000</v>
      </c>
      <c r="G12" s="5">
        <v>12000000</v>
      </c>
      <c r="H12" s="5">
        <v>12000000</v>
      </c>
      <c r="I12" s="5">
        <v>12000000</v>
      </c>
      <c r="J12" s="6">
        <v>10000000</v>
      </c>
      <c r="K12" s="6">
        <v>9000000</v>
      </c>
      <c r="L12" s="12">
        <v>7050000</v>
      </c>
    </row>
    <row r="13" spans="1:12" ht="49.5" customHeight="1">
      <c r="A13" s="9" t="s">
        <v>10</v>
      </c>
      <c r="B13" s="3" t="s">
        <v>11</v>
      </c>
      <c r="C13" s="4">
        <f>SUM(C14:C21)</f>
        <v>123497270.9</v>
      </c>
      <c r="D13" s="4">
        <f aca="true" t="shared" si="0" ref="D13:L13">SUM(D14,D15,D21)</f>
        <v>117000000</v>
      </c>
      <c r="E13" s="4">
        <f t="shared" si="0"/>
        <v>120000000</v>
      </c>
      <c r="F13" s="4">
        <f t="shared" si="0"/>
        <v>123000000</v>
      </c>
      <c r="G13" s="4">
        <f t="shared" si="0"/>
        <v>126100000</v>
      </c>
      <c r="H13" s="4">
        <f t="shared" si="0"/>
        <v>129300000</v>
      </c>
      <c r="I13" s="4">
        <f t="shared" si="0"/>
        <v>132500000</v>
      </c>
      <c r="J13" s="4">
        <f t="shared" si="0"/>
        <v>135703000</v>
      </c>
      <c r="K13" s="4">
        <f t="shared" si="0"/>
        <v>139000000</v>
      </c>
      <c r="L13" s="10">
        <f t="shared" si="0"/>
        <v>142304000</v>
      </c>
    </row>
    <row r="14" spans="1:12" ht="25.5">
      <c r="A14" s="13" t="s">
        <v>12</v>
      </c>
      <c r="B14" s="2" t="s">
        <v>13</v>
      </c>
      <c r="C14" s="5">
        <v>51087116.08</v>
      </c>
      <c r="D14" s="5">
        <v>51550000</v>
      </c>
      <c r="E14" s="5">
        <v>52800000</v>
      </c>
      <c r="F14" s="5">
        <v>54200000</v>
      </c>
      <c r="G14" s="5">
        <v>55600000</v>
      </c>
      <c r="H14" s="5">
        <v>57000000</v>
      </c>
      <c r="I14" s="5">
        <v>58400000</v>
      </c>
      <c r="J14" s="6">
        <v>59800000</v>
      </c>
      <c r="K14" s="6">
        <v>61200000</v>
      </c>
      <c r="L14" s="12">
        <v>62700000</v>
      </c>
    </row>
    <row r="15" spans="1:12" ht="38.25">
      <c r="A15" s="13" t="s">
        <v>14</v>
      </c>
      <c r="B15" s="2" t="s">
        <v>15</v>
      </c>
      <c r="C15" s="5">
        <v>11346916.32</v>
      </c>
      <c r="D15" s="5">
        <v>11300000</v>
      </c>
      <c r="E15" s="5">
        <v>11600000</v>
      </c>
      <c r="F15" s="5">
        <v>11900000</v>
      </c>
      <c r="G15" s="5">
        <v>12200000</v>
      </c>
      <c r="H15" s="5">
        <v>12500000</v>
      </c>
      <c r="I15" s="5">
        <v>12800000</v>
      </c>
      <c r="J15" s="6">
        <v>13100000</v>
      </c>
      <c r="K15" s="6">
        <v>13400000</v>
      </c>
      <c r="L15" s="12">
        <v>13700000</v>
      </c>
    </row>
    <row r="16" spans="1:12" ht="63.75">
      <c r="A16" s="13" t="s">
        <v>16</v>
      </c>
      <c r="B16" s="2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6">
        <v>0</v>
      </c>
      <c r="L16" s="12">
        <v>0</v>
      </c>
    </row>
    <row r="17" spans="1:12" ht="51">
      <c r="A17" s="13"/>
      <c r="B17" s="2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v>0</v>
      </c>
      <c r="K17" s="6">
        <v>0</v>
      </c>
      <c r="L17" s="12">
        <v>0</v>
      </c>
    </row>
    <row r="18" spans="1:12" ht="38.25">
      <c r="A18" s="13"/>
      <c r="B18" s="2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12">
        <v>0</v>
      </c>
    </row>
    <row r="19" spans="1:12" ht="25.5">
      <c r="A19" s="13"/>
      <c r="B19" s="2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v>0</v>
      </c>
      <c r="K19" s="6">
        <v>0</v>
      </c>
      <c r="L19" s="12">
        <v>0</v>
      </c>
    </row>
    <row r="20" spans="1:12" ht="38.25">
      <c r="A20" s="13"/>
      <c r="B20" s="2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v>0</v>
      </c>
      <c r="K20" s="6">
        <v>0</v>
      </c>
      <c r="L20" s="12">
        <v>0</v>
      </c>
    </row>
    <row r="21" spans="1:12" ht="12.75">
      <c r="A21" s="13" t="s">
        <v>22</v>
      </c>
      <c r="B21" s="2" t="s">
        <v>23</v>
      </c>
      <c r="C21" s="5">
        <v>61063238.5</v>
      </c>
      <c r="D21" s="5">
        <v>54150000</v>
      </c>
      <c r="E21" s="5">
        <v>55600000</v>
      </c>
      <c r="F21" s="5">
        <v>56900000</v>
      </c>
      <c r="G21" s="5">
        <v>58300000</v>
      </c>
      <c r="H21" s="5">
        <v>59800000</v>
      </c>
      <c r="I21" s="5">
        <v>61300000</v>
      </c>
      <c r="J21" s="5">
        <v>62803000</v>
      </c>
      <c r="K21" s="6">
        <v>64400000</v>
      </c>
      <c r="L21" s="12">
        <v>65904000</v>
      </c>
    </row>
    <row r="22" spans="1:12" ht="38.25">
      <c r="A22" s="14" t="s">
        <v>24</v>
      </c>
      <c r="B22" s="3" t="s">
        <v>25</v>
      </c>
      <c r="C22" s="4">
        <f aca="true" t="shared" si="1" ref="C22:I22">C9-C13</f>
        <v>7134829.109999999</v>
      </c>
      <c r="D22" s="4">
        <f t="shared" si="1"/>
        <v>23000000</v>
      </c>
      <c r="E22" s="4">
        <f t="shared" si="1"/>
        <v>19000000</v>
      </c>
      <c r="F22" s="4">
        <f t="shared" si="1"/>
        <v>21009000</v>
      </c>
      <c r="G22" s="4">
        <f t="shared" si="1"/>
        <v>22817000</v>
      </c>
      <c r="H22" s="4">
        <f t="shared" si="1"/>
        <v>24400000</v>
      </c>
      <c r="I22" s="4">
        <f t="shared" si="1"/>
        <v>26014000</v>
      </c>
      <c r="J22" s="4">
        <f>SUM(J9-J13)</f>
        <v>25597000</v>
      </c>
      <c r="K22" s="4">
        <f>SUM(K9-K13)</f>
        <v>26111000</v>
      </c>
      <c r="L22" s="10">
        <f>SUM(L9-L13)</f>
        <v>25696000</v>
      </c>
    </row>
    <row r="23" spans="1:12" ht="25.5">
      <c r="A23" s="14" t="s">
        <v>26</v>
      </c>
      <c r="B23" s="3" t="s">
        <v>27</v>
      </c>
      <c r="C23" s="4">
        <v>17804306.71</v>
      </c>
      <c r="D23" s="4">
        <f aca="true" t="shared" si="2" ref="D23:L23">SUM(D24:D26)</f>
        <v>6000000</v>
      </c>
      <c r="E23" s="4">
        <f t="shared" si="2"/>
        <v>6000000</v>
      </c>
      <c r="F23" s="4">
        <f t="shared" si="2"/>
        <v>6000000</v>
      </c>
      <c r="G23" s="4">
        <f t="shared" si="2"/>
        <v>6000000</v>
      </c>
      <c r="H23" s="4">
        <f t="shared" si="2"/>
        <v>6000000</v>
      </c>
      <c r="I23" s="4">
        <f t="shared" si="2"/>
        <v>5000000</v>
      </c>
      <c r="J23" s="4">
        <f t="shared" si="2"/>
        <v>5000000</v>
      </c>
      <c r="K23" s="4">
        <f t="shared" si="2"/>
        <v>5000000</v>
      </c>
      <c r="L23" s="4">
        <f t="shared" si="2"/>
        <v>4000000</v>
      </c>
    </row>
    <row r="24" spans="1:12" ht="25.5">
      <c r="A24" s="14" t="s">
        <v>28</v>
      </c>
      <c r="B24" s="3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0</v>
      </c>
    </row>
    <row r="25" spans="1:12" ht="12.75">
      <c r="A25" s="13" t="s">
        <v>30</v>
      </c>
      <c r="B25" s="2" t="s">
        <v>31</v>
      </c>
      <c r="C25" s="5">
        <v>16821444.06</v>
      </c>
      <c r="D25" s="5">
        <v>6000000</v>
      </c>
      <c r="E25" s="5">
        <v>6000000</v>
      </c>
      <c r="F25" s="5">
        <v>6000000</v>
      </c>
      <c r="G25" s="5">
        <v>6000000</v>
      </c>
      <c r="H25" s="5">
        <v>6000000</v>
      </c>
      <c r="I25" s="5">
        <v>5000000</v>
      </c>
      <c r="J25" s="5">
        <v>5000000</v>
      </c>
      <c r="K25" s="5">
        <v>5000000</v>
      </c>
      <c r="L25" s="15">
        <v>4000000</v>
      </c>
    </row>
    <row r="26" spans="1:12" ht="25.5">
      <c r="A26" s="13" t="s">
        <v>32</v>
      </c>
      <c r="B26" s="2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5">
        <v>0</v>
      </c>
    </row>
    <row r="27" spans="1:12" ht="51">
      <c r="A27" s="14" t="s">
        <v>34</v>
      </c>
      <c r="B27" s="3" t="s">
        <v>35</v>
      </c>
      <c r="C27" s="4">
        <f aca="true" t="shared" si="3" ref="C27:I27">C22+C23</f>
        <v>24939135.82</v>
      </c>
      <c r="D27" s="4">
        <f t="shared" si="3"/>
        <v>29000000</v>
      </c>
      <c r="E27" s="4">
        <f t="shared" si="3"/>
        <v>25000000</v>
      </c>
      <c r="F27" s="4">
        <f t="shared" si="3"/>
        <v>27009000</v>
      </c>
      <c r="G27" s="4">
        <f t="shared" si="3"/>
        <v>28817000</v>
      </c>
      <c r="H27" s="4">
        <f t="shared" si="3"/>
        <v>30400000</v>
      </c>
      <c r="I27" s="4">
        <f t="shared" si="3"/>
        <v>31014000</v>
      </c>
      <c r="J27" s="4">
        <f>SUM(J22,J23)</f>
        <v>30597000</v>
      </c>
      <c r="K27" s="4">
        <f>SUM(K22,K23)</f>
        <v>31111000</v>
      </c>
      <c r="L27" s="10">
        <f>SUM(L22,L23)</f>
        <v>29696000</v>
      </c>
    </row>
    <row r="28" spans="1:12" ht="25.5">
      <c r="A28" s="13" t="s">
        <v>36</v>
      </c>
      <c r="B28" s="2" t="s">
        <v>37</v>
      </c>
      <c r="C28" s="5">
        <f aca="true" t="shared" si="4" ref="C28:I28">SUM(C29,C36)</f>
        <v>4950000</v>
      </c>
      <c r="D28" s="5">
        <f t="shared" si="4"/>
        <v>6635000</v>
      </c>
      <c r="E28" s="5">
        <f t="shared" si="4"/>
        <v>6934000</v>
      </c>
      <c r="F28" s="5">
        <f t="shared" si="4"/>
        <v>6665000</v>
      </c>
      <c r="G28" s="5">
        <f t="shared" si="4"/>
        <v>6395000</v>
      </c>
      <c r="H28" s="5">
        <f t="shared" si="4"/>
        <v>6125000</v>
      </c>
      <c r="I28" s="5">
        <f t="shared" si="4"/>
        <v>3135000</v>
      </c>
      <c r="J28" s="5">
        <f>SUM(J32,J36)</f>
        <v>0</v>
      </c>
      <c r="K28" s="5">
        <f>SUM(K32,K36)</f>
        <v>0</v>
      </c>
      <c r="L28" s="15">
        <f>SUM(L29,L36)</f>
        <v>0</v>
      </c>
    </row>
    <row r="29" spans="1:12" ht="25.5">
      <c r="A29" s="13" t="s">
        <v>38</v>
      </c>
      <c r="B29" s="2" t="s">
        <v>39</v>
      </c>
      <c r="C29" s="5">
        <f aca="true" t="shared" si="5" ref="C29:J29">SUM(C30,C32)</f>
        <v>1200000</v>
      </c>
      <c r="D29" s="5">
        <f t="shared" si="5"/>
        <v>1385000</v>
      </c>
      <c r="E29" s="5">
        <f t="shared" si="5"/>
        <v>1134000</v>
      </c>
      <c r="F29" s="5">
        <f t="shared" si="5"/>
        <v>865000</v>
      </c>
      <c r="G29" s="5">
        <f t="shared" si="5"/>
        <v>595000</v>
      </c>
      <c r="H29" s="5">
        <f t="shared" si="5"/>
        <v>325000</v>
      </c>
      <c r="I29" s="5">
        <f t="shared" si="5"/>
        <v>135000</v>
      </c>
      <c r="J29" s="5">
        <f t="shared" si="5"/>
        <v>0</v>
      </c>
      <c r="K29" s="5">
        <f>SUM(K32)</f>
        <v>0</v>
      </c>
      <c r="L29" s="15">
        <f>SUM(L32)</f>
        <v>0</v>
      </c>
    </row>
    <row r="30" spans="1:12" ht="12.75">
      <c r="A30" s="13" t="s">
        <v>40</v>
      </c>
      <c r="B30" s="2" t="s">
        <v>41</v>
      </c>
      <c r="C30" s="5">
        <v>1200000</v>
      </c>
      <c r="D30" s="5">
        <v>1385000</v>
      </c>
      <c r="E30" s="5">
        <v>1134000</v>
      </c>
      <c r="F30" s="5">
        <v>865000</v>
      </c>
      <c r="G30" s="5">
        <v>595000</v>
      </c>
      <c r="H30" s="5">
        <v>325000</v>
      </c>
      <c r="I30" s="5">
        <v>135000</v>
      </c>
      <c r="J30" s="21">
        <v>0</v>
      </c>
      <c r="K30" s="22">
        <v>0</v>
      </c>
      <c r="L30" s="15">
        <v>0</v>
      </c>
    </row>
    <row r="31" spans="1:12" ht="63.75">
      <c r="A31" s="16"/>
      <c r="B31" s="2" t="s">
        <v>42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6">
        <v>0</v>
      </c>
      <c r="K31" s="6">
        <v>0</v>
      </c>
      <c r="L31" s="12">
        <v>0</v>
      </c>
    </row>
    <row r="32" spans="1:12" ht="25.5">
      <c r="A32" s="13" t="s">
        <v>43</v>
      </c>
      <c r="B32" s="2" t="s">
        <v>44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v>0</v>
      </c>
      <c r="K32" s="6">
        <v>0</v>
      </c>
      <c r="L32" s="12">
        <v>0</v>
      </c>
    </row>
    <row r="33" spans="1:12" ht="63.75">
      <c r="A33" s="16"/>
      <c r="B33" s="2" t="s">
        <v>42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6">
        <v>0</v>
      </c>
      <c r="K33" s="6">
        <v>0</v>
      </c>
      <c r="L33" s="12">
        <v>0</v>
      </c>
    </row>
    <row r="34" spans="1:12" ht="51">
      <c r="A34" s="13" t="s">
        <v>45</v>
      </c>
      <c r="B34" s="2" t="s">
        <v>46</v>
      </c>
      <c r="C34" s="5">
        <v>5709000</v>
      </c>
      <c r="D34" s="5">
        <v>5637000</v>
      </c>
      <c r="E34" s="5">
        <v>5566000</v>
      </c>
      <c r="F34" s="5">
        <v>5494000</v>
      </c>
      <c r="G34" s="5">
        <v>3422000</v>
      </c>
      <c r="H34" s="5">
        <v>3350000</v>
      </c>
      <c r="I34" s="5">
        <v>3279000</v>
      </c>
      <c r="J34" s="6">
        <v>2897000</v>
      </c>
      <c r="K34" s="6">
        <v>2361000</v>
      </c>
      <c r="L34" s="12">
        <v>396000</v>
      </c>
    </row>
    <row r="35" spans="1:12" ht="63.75">
      <c r="A35" s="16"/>
      <c r="B35" s="2" t="s">
        <v>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v>0</v>
      </c>
      <c r="K35" s="6">
        <v>0</v>
      </c>
      <c r="L35" s="12">
        <v>0</v>
      </c>
    </row>
    <row r="36" spans="1:12" ht="38.25">
      <c r="A36" s="16" t="s">
        <v>47</v>
      </c>
      <c r="B36" s="2" t="s">
        <v>48</v>
      </c>
      <c r="C36" s="5">
        <v>3750000</v>
      </c>
      <c r="D36" s="5">
        <v>5250000</v>
      </c>
      <c r="E36" s="5">
        <v>5800000</v>
      </c>
      <c r="F36" s="5">
        <v>5800000</v>
      </c>
      <c r="G36" s="5">
        <v>5800000</v>
      </c>
      <c r="H36" s="5">
        <v>5800000</v>
      </c>
      <c r="I36" s="5">
        <v>3000000</v>
      </c>
      <c r="J36" s="6">
        <v>0</v>
      </c>
      <c r="K36" s="6">
        <v>0</v>
      </c>
      <c r="L36" s="12">
        <v>0</v>
      </c>
    </row>
    <row r="37" spans="1:12" ht="63.75">
      <c r="A37" s="16"/>
      <c r="B37" s="2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v>0</v>
      </c>
      <c r="K37" s="6">
        <v>0</v>
      </c>
      <c r="L37" s="12">
        <v>0</v>
      </c>
    </row>
    <row r="38" spans="1:12" ht="25.5">
      <c r="A38" s="17" t="s">
        <v>49</v>
      </c>
      <c r="B38" s="3" t="s">
        <v>50</v>
      </c>
      <c r="C38" s="4">
        <v>16000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v>0</v>
      </c>
    </row>
    <row r="39" spans="1:12" ht="51">
      <c r="A39" s="17" t="s">
        <v>51</v>
      </c>
      <c r="B39" s="3" t="s">
        <v>52</v>
      </c>
      <c r="C39" s="4">
        <f aca="true" t="shared" si="6" ref="C39:I39">C27-C28-C38</f>
        <v>19973135.82</v>
      </c>
      <c r="D39" s="4">
        <f t="shared" si="6"/>
        <v>22365000</v>
      </c>
      <c r="E39" s="4">
        <f t="shared" si="6"/>
        <v>18066000</v>
      </c>
      <c r="F39" s="4">
        <f t="shared" si="6"/>
        <v>20344000</v>
      </c>
      <c r="G39" s="4">
        <f t="shared" si="6"/>
        <v>22422000</v>
      </c>
      <c r="H39" s="4">
        <f t="shared" si="6"/>
        <v>24275000</v>
      </c>
      <c r="I39" s="4">
        <f t="shared" si="6"/>
        <v>27879000</v>
      </c>
      <c r="J39" s="4">
        <f>SUM(J27-J28)</f>
        <v>30597000</v>
      </c>
      <c r="K39" s="4">
        <f>SUM(K27-K28)</f>
        <v>31111000</v>
      </c>
      <c r="L39" s="10">
        <f>SUM(L27-L28)</f>
        <v>29696000</v>
      </c>
    </row>
    <row r="40" spans="1:12" ht="12.75">
      <c r="A40" s="16" t="s">
        <v>53</v>
      </c>
      <c r="B40" s="2" t="s">
        <v>54</v>
      </c>
      <c r="C40" s="5">
        <f>SUM(C41,C44)</f>
        <v>28973135.82</v>
      </c>
      <c r="D40" s="5">
        <f aca="true" t="shared" si="7" ref="D40:L40">SUM(D41,D44)</f>
        <v>22365000</v>
      </c>
      <c r="E40" s="5">
        <f t="shared" si="7"/>
        <v>18066000</v>
      </c>
      <c r="F40" s="5">
        <f t="shared" si="7"/>
        <v>20344000</v>
      </c>
      <c r="G40" s="5">
        <f t="shared" si="7"/>
        <v>22422000</v>
      </c>
      <c r="H40" s="5">
        <f t="shared" si="7"/>
        <v>24275000</v>
      </c>
      <c r="I40" s="5">
        <f t="shared" si="7"/>
        <v>27879000</v>
      </c>
      <c r="J40" s="5">
        <f t="shared" si="7"/>
        <v>30597000</v>
      </c>
      <c r="K40" s="6">
        <f t="shared" si="7"/>
        <v>31111000</v>
      </c>
      <c r="L40" s="15">
        <f t="shared" si="7"/>
        <v>29696000</v>
      </c>
    </row>
    <row r="41" spans="1:12" ht="38.25">
      <c r="A41" s="16" t="s">
        <v>55</v>
      </c>
      <c r="B41" s="2" t="s">
        <v>56</v>
      </c>
      <c r="C41" s="5">
        <f>SUM(C42:C43)</f>
        <v>15774809</v>
      </c>
      <c r="D41" s="5">
        <f>SUM(D42:D43)</f>
        <v>18045126</v>
      </c>
      <c r="E41" s="5">
        <f aca="true" t="shared" si="8" ref="E41:L41">SUM(E42,E43)</f>
        <v>12353507</v>
      </c>
      <c r="F41" s="5">
        <f t="shared" si="8"/>
        <v>5494000</v>
      </c>
      <c r="G41" s="5">
        <f t="shared" si="8"/>
        <v>3422000</v>
      </c>
      <c r="H41" s="5">
        <f t="shared" si="8"/>
        <v>3350000</v>
      </c>
      <c r="I41" s="5">
        <f t="shared" si="8"/>
        <v>3279000</v>
      </c>
      <c r="J41" s="5">
        <f t="shared" si="8"/>
        <v>2897000</v>
      </c>
      <c r="K41" s="6">
        <f t="shared" si="8"/>
        <v>2361000</v>
      </c>
      <c r="L41" s="15">
        <f t="shared" si="8"/>
        <v>396000</v>
      </c>
    </row>
    <row r="42" spans="1:12" ht="51">
      <c r="A42" s="16"/>
      <c r="B42" s="2" t="s">
        <v>18</v>
      </c>
      <c r="C42" s="5">
        <v>4542704</v>
      </c>
      <c r="D42" s="5">
        <v>1950114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6">
        <v>0</v>
      </c>
      <c r="L42" s="15">
        <v>0</v>
      </c>
    </row>
    <row r="43" spans="1:12" ht="51">
      <c r="A43" s="16"/>
      <c r="B43" s="2" t="s">
        <v>57</v>
      </c>
      <c r="C43" s="5">
        <v>11232105</v>
      </c>
      <c r="D43" s="5">
        <v>16095012</v>
      </c>
      <c r="E43" s="5">
        <v>12353507</v>
      </c>
      <c r="F43" s="5">
        <v>5494000</v>
      </c>
      <c r="G43" s="5">
        <v>3422000</v>
      </c>
      <c r="H43" s="5">
        <v>3350000</v>
      </c>
      <c r="I43" s="5">
        <v>3279000</v>
      </c>
      <c r="J43" s="5">
        <v>2897000</v>
      </c>
      <c r="K43" s="6">
        <v>2361000</v>
      </c>
      <c r="L43" s="15">
        <v>396000</v>
      </c>
    </row>
    <row r="44" spans="1:12" ht="12.75">
      <c r="A44" s="16" t="s">
        <v>58</v>
      </c>
      <c r="B44" s="2" t="s">
        <v>59</v>
      </c>
      <c r="C44" s="5">
        <v>13198326.82</v>
      </c>
      <c r="D44" s="5">
        <v>4319874</v>
      </c>
      <c r="E44" s="5">
        <v>5712493</v>
      </c>
      <c r="F44" s="5">
        <v>14850000</v>
      </c>
      <c r="G44" s="5">
        <v>19000000</v>
      </c>
      <c r="H44" s="5">
        <v>20925000</v>
      </c>
      <c r="I44" s="5">
        <v>24600000</v>
      </c>
      <c r="J44" s="5">
        <v>27700000</v>
      </c>
      <c r="K44" s="6">
        <v>28750000</v>
      </c>
      <c r="L44" s="15">
        <v>29300000</v>
      </c>
    </row>
    <row r="45" spans="1:12" ht="38.25">
      <c r="A45" s="17" t="s">
        <v>60</v>
      </c>
      <c r="B45" s="3" t="s">
        <v>61</v>
      </c>
      <c r="C45" s="4">
        <v>9000000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0">
        <v>0</v>
      </c>
    </row>
    <row r="46" spans="1:12" ht="63.75">
      <c r="A46" s="16"/>
      <c r="B46" s="2" t="s">
        <v>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15">
        <v>0</v>
      </c>
    </row>
    <row r="47" spans="1:12" ht="26.25" thickBot="1">
      <c r="A47" s="18" t="s">
        <v>62</v>
      </c>
      <c r="B47" s="19" t="s">
        <v>63</v>
      </c>
      <c r="C47" s="20">
        <f>SUM(C39-C40,C45)</f>
        <v>0</v>
      </c>
      <c r="D47" s="20">
        <f>D39-D40+D45</f>
        <v>0</v>
      </c>
      <c r="E47" s="20">
        <v>0</v>
      </c>
      <c r="F47" s="20">
        <f>F39-F40+F45</f>
        <v>0</v>
      </c>
      <c r="G47" s="20">
        <f>G39-G40+G45</f>
        <v>0</v>
      </c>
      <c r="H47" s="20">
        <f>H39-H40+H45</f>
        <v>0</v>
      </c>
      <c r="I47" s="20">
        <f>I39-I40+I45</f>
        <v>0</v>
      </c>
      <c r="J47" s="20">
        <v>0</v>
      </c>
      <c r="K47" s="20">
        <v>0</v>
      </c>
      <c r="L47" s="23">
        <v>0</v>
      </c>
    </row>
  </sheetData>
  <sheetProtection/>
  <mergeCells count="3">
    <mergeCell ref="A7:L7"/>
    <mergeCell ref="A4:L6"/>
    <mergeCell ref="H1:L1"/>
  </mergeCells>
  <printOptions gridLines="1"/>
  <pageMargins left="0.45" right="0.25" top="1" bottom="1" header="0.5" footer="0.5"/>
  <pageSetup horizontalDpi="600" verticalDpi="600" orientation="landscape" paperSize="9" scale="80" r:id="rId1"/>
  <rowBreaks count="2" manualBreakCount="2">
    <brk id="22" max="11" man="1"/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mdlugosz</cp:lastModifiedBy>
  <cp:lastPrinted>2011-06-28T08:21:50Z</cp:lastPrinted>
  <dcterms:created xsi:type="dcterms:W3CDTF">2010-11-12T11:25:59Z</dcterms:created>
  <dcterms:modified xsi:type="dcterms:W3CDTF">2011-06-30T08:09:38Z</dcterms:modified>
  <cp:category/>
  <cp:version/>
  <cp:contentType/>
  <cp:contentStatus/>
</cp:coreProperties>
</file>