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'Arkusz1'!$A$1:$L$101</definedName>
  </definedNames>
  <calcPr fullCalcOnLoad="1"/>
</workbook>
</file>

<file path=xl/sharedStrings.xml><?xml version="1.0" encoding="utf-8"?>
<sst xmlns="http://schemas.openxmlformats.org/spreadsheetml/2006/main" count="149" uniqueCount="76">
  <si>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</si>
  <si>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</si>
  <si>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</si>
  <si>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</si>
  <si>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</si>
  <si>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</si>
  <si>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</si>
  <si>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</si>
  <si>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</si>
  <si>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</si>
  <si>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</si>
  <si>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</si>
  <si>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</si>
  <si>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</si>
  <si>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</si>
  <si>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</si>
  <si>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</si>
  <si>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</si>
  <si>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</si>
  <si>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Gmina Nysa-</t>
  </si>
  <si>
    <t>Urząd Miejski</t>
  </si>
  <si>
    <t>2007-2010</t>
  </si>
  <si>
    <t>Zagospodarowanie podwórek w mieście</t>
  </si>
  <si>
    <t>Budowa dróg na obszarach wiejskich</t>
  </si>
  <si>
    <t>Oświetlenie w mieście i gminie</t>
  </si>
  <si>
    <t xml:space="preserve"> WIELOLETNI  PROGRAM  INWESTYCJI  GMINNYCH  NA  LATA  2007 - 2010     </t>
  </si>
  <si>
    <t>w tym</t>
  </si>
  <si>
    <t>środki gminy</t>
  </si>
  <si>
    <t>kredyt</t>
  </si>
  <si>
    <t>w Nysie</t>
  </si>
  <si>
    <t>w tym:</t>
  </si>
  <si>
    <t>bud. Państwa</t>
  </si>
  <si>
    <t>EFRR</t>
  </si>
  <si>
    <t xml:space="preserve"> </t>
  </si>
  <si>
    <t xml:space="preserve">Budowa kanalizacji sanitarnej i sieci </t>
  </si>
  <si>
    <t>wodociągowej w Jędrzychowie</t>
  </si>
  <si>
    <t>2007-2008</t>
  </si>
  <si>
    <t>Zał. Nr 3</t>
  </si>
  <si>
    <t xml:space="preserve">Modernizacja obiektów wypoczynkowo - </t>
  </si>
  <si>
    <t>Rewitalizacja Rynku w Nysie</t>
  </si>
  <si>
    <t>Rewitalizacja Wieży Ciśnień w Nysie</t>
  </si>
  <si>
    <t>Ścieżki rowerowe</t>
  </si>
  <si>
    <t>Monitoring wizyjny miasta</t>
  </si>
  <si>
    <t>Komputeryzacja Urzędu Miejskiego</t>
  </si>
  <si>
    <t xml:space="preserve">Rewitalizacja Parku Miejskiego w Nysie  </t>
  </si>
  <si>
    <t>Budowa boiska sportowego w SP Nr 3</t>
  </si>
  <si>
    <t xml:space="preserve"> w Nysie</t>
  </si>
  <si>
    <t>Budowa boiska sportowego w SP Nr 10</t>
  </si>
  <si>
    <t xml:space="preserve">Budowa boiska sportowego w 2 </t>
  </si>
  <si>
    <t>Gimnazjum Nr w Nysie</t>
  </si>
  <si>
    <t>Aktywizacja gospodarcza rejonu</t>
  </si>
  <si>
    <t xml:space="preserve"> turystycznego Jeziora Nyskiego</t>
  </si>
  <si>
    <t xml:space="preserve">Park Kulturowo-Przyrodniczy Twierdzy </t>
  </si>
  <si>
    <t>Nysa -etap I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</si>
  <si>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</si>
  <si>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</si>
  <si>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</si>
  <si>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Budowa hali widowiskowo -sportowej </t>
  </si>
  <si>
    <t xml:space="preserve">Rewitalizacja Wieży Wrocławskiej </t>
  </si>
  <si>
    <t xml:space="preserve">Budowa i modernizacja </t>
  </si>
  <si>
    <t>świetlic wiejskich</t>
  </si>
  <si>
    <t xml:space="preserve">Modernizacja budynku po byłym </t>
  </si>
  <si>
    <t xml:space="preserve">przedszkolu w Kopernikach </t>
  </si>
  <si>
    <t>na Wiejskie Centrum Kultury</t>
  </si>
  <si>
    <t xml:space="preserve">Infrastruktura parkingowa i drogowa </t>
  </si>
  <si>
    <t xml:space="preserve">Jeziora Nyskiego w powiązaniu </t>
  </si>
  <si>
    <t>z drogą krajową nr 46</t>
  </si>
  <si>
    <t xml:space="preserve">rekreacyjnych Kąpieliska Miejskiego </t>
  </si>
  <si>
    <t>oraz Krytej Pływalni</t>
  </si>
  <si>
    <t>UWAGI</t>
  </si>
  <si>
    <t xml:space="preserve">Planowane </t>
  </si>
  <si>
    <t>dofinansowanie</t>
  </si>
  <si>
    <t>w 2008 roku</t>
  </si>
  <si>
    <t>z EFRR wynosi</t>
  </si>
  <si>
    <t>Załącznik Nr 5 do uchwały Nr XIV/186/07</t>
  </si>
  <si>
    <t>z dnia 29 paździenika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</si>
</sst>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11" xfId="15" applyNumberFormat="1" applyFont="1" applyFill="1" applyBorder="1" applyAlignment="1" applyProtection="1">
      <alignment horizontal="right"/>
      <protection/>
    </xf>
    <xf numFmtId="4" fontId="7" fillId="0" borderId="1" xfId="15" applyNumberFormat="1" applyFont="1" applyFill="1" applyBorder="1" applyAlignment="1" applyProtection="1">
      <alignment horizontal="right"/>
      <protection/>
    </xf>
    <xf numFmtId="4" fontId="7" fillId="0" borderId="11" xfId="15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2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2" xfId="15" applyNumberFormat="1" applyFont="1" applyFill="1" applyBorder="1" applyAlignment="1" applyProtection="1">
      <alignment horizontal="right"/>
      <protection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2" xfId="0" applyFont="1" applyBorder="1" applyAlignment="1">
      <alignment horizontal="center"/>
    </xf>
    <xf numFmtId="4" fontId="0" fillId="0" borderId="45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7" fillId="0" borderId="3" xfId="15" applyNumberFormat="1" applyFont="1" applyFill="1" applyBorder="1" applyAlignment="1" applyProtection="1">
      <alignment horizontal="right"/>
      <protection/>
    </xf>
    <xf numFmtId="4" fontId="7" fillId="0" borderId="4" xfId="15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4" fontId="0" fillId="0" borderId="32" xfId="15" applyNumberFormat="1" applyFont="1" applyFill="1" applyBorder="1" applyAlignment="1" applyProtection="1">
      <alignment horizontal="right"/>
      <protection/>
    </xf>
    <xf numFmtId="0" fontId="0" fillId="0" borderId="49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2" borderId="22" xfId="0" applyFont="1" applyFill="1" applyBorder="1" applyAlignment="1">
      <alignment/>
    </xf>
    <xf numFmtId="4" fontId="3" fillId="2" borderId="3" xfId="15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8" fontId="0" fillId="0" borderId="27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2144375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2" name="Line 5"/>
        <xdr:cNvSpPr>
          <a:spLocks/>
        </xdr:cNvSpPr>
      </xdr:nvSpPr>
      <xdr:spPr>
        <a:xfrm>
          <a:off x="12144375" y="4095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12144375" y="5895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96</xdr:row>
      <xdr:rowOff>0</xdr:rowOff>
    </xdr:to>
    <xdr:sp>
      <xdr:nvSpPr>
        <xdr:cNvPr id="4" name="Line 7"/>
        <xdr:cNvSpPr>
          <a:spLocks/>
        </xdr:cNvSpPr>
      </xdr:nvSpPr>
      <xdr:spPr>
        <a:xfrm>
          <a:off x="12144375" y="15782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97</xdr:row>
      <xdr:rowOff>0</xdr:rowOff>
    </xdr:from>
    <xdr:to>
      <xdr:col>10</xdr:col>
      <xdr:colOff>0</xdr:colOff>
      <xdr:row>100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2144375" y="161544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tabSelected="1" view="pageBreakPreview" zoomScaleNormal="75" zoomScaleSheetLayoutView="100" workbookViewId="0" topLeftCell="D1">
      <pane ySplit="10" topLeftCell="BM20" activePane="bottomLeft" state="frozen"/>
      <selection pane="topLeft" activeCell="D1" sqref="D1"/>
      <selection pane="bottomLeft" activeCell="H85" sqref="H85:H86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6.625" style="2" customWidth="1"/>
    <col min="8" max="8" width="17.625" style="2" customWidth="1"/>
    <col min="9" max="9" width="18.375" style="2" bestFit="1" customWidth="1"/>
    <col min="10" max="10" width="15.875" style="2" customWidth="1"/>
    <col min="11" max="11" width="18.00390625" style="2" customWidth="1"/>
    <col min="12" max="16384" width="9.00390625" style="2" customWidth="1"/>
  </cols>
  <sheetData>
    <row r="1" spans="1:10" ht="16.5">
      <c r="A1" s="21"/>
      <c r="B1" s="21"/>
      <c r="C1" s="21"/>
      <c r="D1" s="21"/>
      <c r="E1" s="21"/>
      <c r="F1" s="21"/>
      <c r="G1" s="22"/>
      <c r="H1" s="23"/>
      <c r="I1" s="49"/>
      <c r="J1" s="62" t="s">
        <v>37</v>
      </c>
    </row>
    <row r="2" spans="1:10" ht="17.25" thickBot="1">
      <c r="A2" s="21"/>
      <c r="B2" s="21"/>
      <c r="C2" s="21"/>
      <c r="D2" s="21"/>
      <c r="E2" s="21"/>
      <c r="F2" s="21"/>
      <c r="G2" s="22"/>
      <c r="H2" s="23"/>
      <c r="I2" s="21"/>
      <c r="J2" s="70"/>
    </row>
    <row r="3" spans="1:11" ht="18">
      <c r="A3" s="71" t="s">
        <v>25</v>
      </c>
      <c r="B3" s="72"/>
      <c r="C3" s="72"/>
      <c r="D3" s="72"/>
      <c r="E3" s="72"/>
      <c r="F3" s="72"/>
      <c r="G3" s="73"/>
      <c r="H3" s="74" t="s">
        <v>74</v>
      </c>
      <c r="I3" s="72"/>
      <c r="J3" s="72"/>
      <c r="K3" s="82"/>
    </row>
    <row r="4" spans="1:11" ht="12.75">
      <c r="A4" s="75"/>
      <c r="B4" s="3"/>
      <c r="E4" s="4"/>
      <c r="F4" s="4"/>
      <c r="G4" s="4"/>
      <c r="H4" s="4" t="s">
        <v>0</v>
      </c>
      <c r="J4" s="4"/>
      <c r="K4" s="85" t="s">
        <v>69</v>
      </c>
    </row>
    <row r="5" spans="1:11" ht="12.75">
      <c r="A5" s="76"/>
      <c r="B5" s="3"/>
      <c r="C5" s="4"/>
      <c r="D5" s="4"/>
      <c r="F5" s="4"/>
      <c r="G5" s="4"/>
      <c r="H5" s="4" t="s">
        <v>75</v>
      </c>
      <c r="J5" s="4"/>
      <c r="K5" s="83"/>
    </row>
    <row r="6" spans="1:11" ht="12.75">
      <c r="A6" s="133" t="s">
        <v>1</v>
      </c>
      <c r="B6" s="130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7"/>
      <c r="H6" s="37" t="s">
        <v>7</v>
      </c>
      <c r="I6" s="37"/>
      <c r="J6" s="37"/>
      <c r="K6" s="83"/>
    </row>
    <row r="7" spans="1:11" ht="12.75">
      <c r="A7" s="134"/>
      <c r="B7" s="131"/>
      <c r="C7" s="38" t="s">
        <v>8</v>
      </c>
      <c r="D7" s="38" t="s">
        <v>9</v>
      </c>
      <c r="E7" s="38" t="s">
        <v>10</v>
      </c>
      <c r="F7" s="38" t="s">
        <v>11</v>
      </c>
      <c r="G7" s="36">
        <v>2007</v>
      </c>
      <c r="H7" s="36">
        <v>2008</v>
      </c>
      <c r="I7" s="36">
        <v>2009</v>
      </c>
      <c r="J7" s="66">
        <v>2010</v>
      </c>
      <c r="K7" s="83"/>
    </row>
    <row r="8" spans="1:11" ht="12.75">
      <c r="A8" s="134"/>
      <c r="B8" s="131"/>
      <c r="C8" s="54" t="s">
        <v>12</v>
      </c>
      <c r="D8" s="5"/>
      <c r="E8" s="5"/>
      <c r="F8" s="54" t="s">
        <v>13</v>
      </c>
      <c r="G8" s="5"/>
      <c r="H8" s="5"/>
      <c r="I8" s="5"/>
      <c r="J8" s="67"/>
      <c r="K8" s="83"/>
    </row>
    <row r="9" spans="1:11" ht="12.75">
      <c r="A9" s="135"/>
      <c r="B9" s="132"/>
      <c r="C9" s="6"/>
      <c r="D9" s="6"/>
      <c r="E9" s="6"/>
      <c r="F9" s="55" t="s">
        <v>21</v>
      </c>
      <c r="G9" s="6"/>
      <c r="H9" s="6"/>
      <c r="I9" s="6"/>
      <c r="J9" s="68"/>
      <c r="K9" s="84"/>
    </row>
    <row r="10" spans="1:11" ht="13.5" thickBot="1">
      <c r="A10" s="77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9">
        <v>7</v>
      </c>
      <c r="H10" s="78">
        <v>8</v>
      </c>
      <c r="I10" s="78">
        <v>9</v>
      </c>
      <c r="J10" s="80">
        <v>10</v>
      </c>
      <c r="K10" s="81">
        <v>11</v>
      </c>
    </row>
    <row r="11" spans="1:11" ht="12.75">
      <c r="A11" s="128">
        <v>1</v>
      </c>
      <c r="B11" s="4" t="s">
        <v>14</v>
      </c>
      <c r="C11" s="87" t="s">
        <v>15</v>
      </c>
      <c r="D11" s="88" t="s">
        <v>21</v>
      </c>
      <c r="E11" s="72"/>
      <c r="F11" s="89">
        <f>SUM(G11:J11)</f>
        <v>29150146.4</v>
      </c>
      <c r="G11" s="89">
        <f>SUM(G14+G16)</f>
        <v>6650146.4</v>
      </c>
      <c r="H11" s="89">
        <f>H14+H16</f>
        <v>9500000</v>
      </c>
      <c r="I11" s="89">
        <f>I14+I16</f>
        <v>7000000</v>
      </c>
      <c r="J11" s="89">
        <f>J14+J16</f>
        <v>6000000</v>
      </c>
      <c r="K11" s="63"/>
    </row>
    <row r="12" spans="1:11" ht="12.75">
      <c r="A12" s="128"/>
      <c r="B12" s="4"/>
      <c r="C12" s="90"/>
      <c r="D12" s="7"/>
      <c r="E12" s="7"/>
      <c r="F12" s="13"/>
      <c r="G12" s="13" t="s">
        <v>30</v>
      </c>
      <c r="H12" s="24"/>
      <c r="I12" s="24"/>
      <c r="J12" s="30"/>
      <c r="K12" s="64"/>
    </row>
    <row r="13" spans="1:11" ht="12.75">
      <c r="A13" s="128"/>
      <c r="B13" s="4"/>
      <c r="C13" s="90"/>
      <c r="D13" s="7"/>
      <c r="E13" s="10" t="s">
        <v>16</v>
      </c>
      <c r="F13" s="13"/>
      <c r="G13" s="13" t="s">
        <v>27</v>
      </c>
      <c r="H13" s="24"/>
      <c r="I13" s="24"/>
      <c r="J13" s="30"/>
      <c r="K13" s="64"/>
    </row>
    <row r="14" spans="1:11" ht="12.75">
      <c r="A14" s="128"/>
      <c r="B14" s="4"/>
      <c r="C14" s="90"/>
      <c r="D14" s="7"/>
      <c r="F14" s="24">
        <f>SUM(G14+H14+I14+J14)</f>
        <v>24776146.4</v>
      </c>
      <c r="G14" s="24">
        <v>2276146.4</v>
      </c>
      <c r="H14" s="24">
        <v>9500000</v>
      </c>
      <c r="I14" s="24">
        <v>7000000</v>
      </c>
      <c r="J14" s="30">
        <v>6000000</v>
      </c>
      <c r="K14" s="64"/>
    </row>
    <row r="15" spans="1:11" ht="12.75">
      <c r="A15" s="128"/>
      <c r="B15" s="4"/>
      <c r="C15" s="90"/>
      <c r="D15" s="7"/>
      <c r="E15" s="17"/>
      <c r="F15" s="13"/>
      <c r="G15" s="13" t="s">
        <v>28</v>
      </c>
      <c r="H15" s="24"/>
      <c r="I15" s="24"/>
      <c r="J15" s="30"/>
      <c r="K15" s="64"/>
    </row>
    <row r="16" spans="1:11" ht="12.75">
      <c r="A16" s="128"/>
      <c r="B16" s="4"/>
      <c r="C16" s="90"/>
      <c r="D16" s="7"/>
      <c r="E16" s="69" t="s">
        <v>28</v>
      </c>
      <c r="F16" s="13">
        <f>SUM(G16+H16+I16+J16)</f>
        <v>4374000</v>
      </c>
      <c r="G16" s="24">
        <v>4374000</v>
      </c>
      <c r="H16" s="24">
        <v>0</v>
      </c>
      <c r="I16" s="24">
        <v>0</v>
      </c>
      <c r="J16" s="30">
        <v>0</v>
      </c>
      <c r="K16" s="64"/>
    </row>
    <row r="17" spans="1:11" ht="13.5" thickBot="1">
      <c r="A17" s="137"/>
      <c r="B17" s="86"/>
      <c r="C17" s="91"/>
      <c r="D17" s="16"/>
      <c r="E17" s="16"/>
      <c r="F17" s="14"/>
      <c r="G17" s="14"/>
      <c r="H17" s="14"/>
      <c r="I17" s="14"/>
      <c r="J17" s="15"/>
      <c r="K17" s="65"/>
    </row>
    <row r="18" spans="1:11" ht="12.75">
      <c r="A18" s="136">
        <v>2</v>
      </c>
      <c r="B18" s="92" t="s">
        <v>22</v>
      </c>
      <c r="C18" s="87" t="s">
        <v>15</v>
      </c>
      <c r="D18" s="88" t="s">
        <v>21</v>
      </c>
      <c r="E18" s="93" t="s">
        <v>16</v>
      </c>
      <c r="F18" s="89">
        <f>SUM(G18:J18)</f>
        <v>2690000</v>
      </c>
      <c r="G18" s="89">
        <v>790000</v>
      </c>
      <c r="H18" s="89">
        <v>1000000</v>
      </c>
      <c r="I18" s="89">
        <v>600000</v>
      </c>
      <c r="J18" s="94">
        <v>300000</v>
      </c>
      <c r="K18" s="63"/>
    </row>
    <row r="19" spans="1:11" ht="12.75">
      <c r="A19" s="128"/>
      <c r="B19" s="92"/>
      <c r="C19" s="90"/>
      <c r="D19" s="7"/>
      <c r="E19" s="10"/>
      <c r="F19" s="24"/>
      <c r="G19" s="24"/>
      <c r="H19" s="24"/>
      <c r="I19" s="24"/>
      <c r="J19" s="30"/>
      <c r="K19" s="64"/>
    </row>
    <row r="20" spans="1:11" ht="13.5" thickBot="1">
      <c r="A20" s="129"/>
      <c r="B20" s="92"/>
      <c r="C20" s="91"/>
      <c r="D20" s="16"/>
      <c r="E20" s="95"/>
      <c r="F20" s="46"/>
      <c r="G20" s="46"/>
      <c r="H20" s="46"/>
      <c r="I20" s="46"/>
      <c r="J20" s="48"/>
      <c r="K20" s="65"/>
    </row>
    <row r="21" spans="1:11" ht="12.75">
      <c r="A21" s="125">
        <v>3</v>
      </c>
      <c r="B21" s="96" t="s">
        <v>50</v>
      </c>
      <c r="C21" s="98" t="s">
        <v>15</v>
      </c>
      <c r="D21" s="99" t="s">
        <v>21</v>
      </c>
      <c r="E21" s="93" t="s">
        <v>17</v>
      </c>
      <c r="F21" s="89">
        <f>SUM(G21:J21)</f>
        <v>2035000</v>
      </c>
      <c r="G21" s="89">
        <v>235000</v>
      </c>
      <c r="H21" s="89">
        <v>300000</v>
      </c>
      <c r="I21" s="89">
        <v>1000000</v>
      </c>
      <c r="J21" s="94">
        <v>500000</v>
      </c>
      <c r="K21" s="63"/>
    </row>
    <row r="22" spans="1:11" ht="12.75">
      <c r="A22" s="128"/>
      <c r="B22" s="26" t="s">
        <v>51</v>
      </c>
      <c r="C22" s="100"/>
      <c r="D22" s="9"/>
      <c r="E22" s="8"/>
      <c r="F22" s="31"/>
      <c r="G22" s="24"/>
      <c r="H22" s="31"/>
      <c r="I22" s="31"/>
      <c r="J22" s="32"/>
      <c r="K22" s="64"/>
    </row>
    <row r="23" spans="1:11" ht="12.75">
      <c r="A23" s="128"/>
      <c r="B23" s="26"/>
      <c r="C23" s="100"/>
      <c r="D23" s="9"/>
      <c r="E23" s="8"/>
      <c r="F23" s="31"/>
      <c r="G23" s="24"/>
      <c r="H23" s="31"/>
      <c r="I23" s="31"/>
      <c r="J23" s="32"/>
      <c r="K23" s="64"/>
    </row>
    <row r="24" spans="1:11" ht="13.5" thickBot="1">
      <c r="A24" s="129"/>
      <c r="B24" s="97"/>
      <c r="C24" s="101"/>
      <c r="D24" s="102"/>
      <c r="E24" s="102"/>
      <c r="F24" s="103"/>
      <c r="G24" s="103"/>
      <c r="H24" s="103"/>
      <c r="I24" s="103"/>
      <c r="J24" s="104"/>
      <c r="K24" s="65"/>
    </row>
    <row r="25" spans="1:255" s="4" customFormat="1" ht="12.75">
      <c r="A25" s="125">
        <v>4</v>
      </c>
      <c r="B25" s="96" t="s">
        <v>52</v>
      </c>
      <c r="C25" s="98" t="s">
        <v>15</v>
      </c>
      <c r="D25" s="99" t="s">
        <v>21</v>
      </c>
      <c r="E25" s="99"/>
      <c r="F25" s="89">
        <f>SUM(G25,H25)</f>
        <v>12600876.4</v>
      </c>
      <c r="G25" s="89">
        <f>SUM(G31,G30,G27)</f>
        <v>8811256.4</v>
      </c>
      <c r="H25" s="89">
        <f>SUM(H31,H30,H27)</f>
        <v>3789620</v>
      </c>
      <c r="I25" s="89">
        <f>SUM(I31,I30,I27)</f>
        <v>0</v>
      </c>
      <c r="J25" s="94">
        <f>SUM(J31,J30,J27)</f>
        <v>0</v>
      </c>
      <c r="K25" s="119" t="s">
        <v>70</v>
      </c>
      <c r="L25" s="2"/>
      <c r="M25" s="2"/>
      <c r="N25" s="2"/>
      <c r="O25" s="2"/>
      <c r="P25" s="2"/>
      <c r="Q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12.75">
      <c r="A26" s="128"/>
      <c r="B26" s="26" t="s">
        <v>53</v>
      </c>
      <c r="C26" s="106"/>
      <c r="D26" s="26"/>
      <c r="E26" s="56" t="s">
        <v>30</v>
      </c>
      <c r="F26" s="28"/>
      <c r="G26" s="29"/>
      <c r="H26" s="28"/>
      <c r="I26" s="24"/>
      <c r="J26" s="30"/>
      <c r="K26" s="120" t="s">
        <v>71</v>
      </c>
      <c r="L26" s="2"/>
      <c r="M26" s="2"/>
      <c r="N26" s="2"/>
      <c r="O26" s="2"/>
      <c r="P26" s="2"/>
      <c r="Q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12.75">
      <c r="A27" s="128"/>
      <c r="B27" s="105"/>
      <c r="C27" s="106"/>
      <c r="D27" s="8"/>
      <c r="E27" s="10" t="s">
        <v>19</v>
      </c>
      <c r="F27" s="24">
        <f>SUM(G27,H27)</f>
        <v>9410485.21</v>
      </c>
      <c r="G27" s="27">
        <v>5810485.21</v>
      </c>
      <c r="H27" s="28">
        <v>3600000</v>
      </c>
      <c r="I27" s="24">
        <v>0</v>
      </c>
      <c r="J27" s="30">
        <v>0</v>
      </c>
      <c r="K27" s="120" t="s">
        <v>72</v>
      </c>
      <c r="L27" s="2"/>
      <c r="M27" s="2"/>
      <c r="N27" s="2"/>
      <c r="O27" s="2"/>
      <c r="P27" s="2"/>
      <c r="Q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12.75">
      <c r="A28" s="128"/>
      <c r="B28" s="26"/>
      <c r="C28" s="106"/>
      <c r="D28" s="8"/>
      <c r="E28" s="57" t="s">
        <v>20</v>
      </c>
      <c r="F28" s="24"/>
      <c r="G28" s="27"/>
      <c r="H28" s="28"/>
      <c r="I28" s="24"/>
      <c r="J28" s="30"/>
      <c r="K28" s="120" t="s">
        <v>73</v>
      </c>
      <c r="L28" s="2"/>
      <c r="M28" s="2"/>
      <c r="N28" s="2"/>
      <c r="O28" s="2"/>
      <c r="P28" s="2"/>
      <c r="Q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12.75">
      <c r="A29" s="128"/>
      <c r="B29" s="26"/>
      <c r="C29" s="106"/>
      <c r="D29" s="8"/>
      <c r="E29" s="58" t="s">
        <v>29</v>
      </c>
      <c r="F29" s="24"/>
      <c r="G29" s="27"/>
      <c r="H29" s="28"/>
      <c r="I29" s="24"/>
      <c r="J29" s="30"/>
      <c r="K29" s="121">
        <v>1454849.43</v>
      </c>
      <c r="L29" s="2"/>
      <c r="M29" s="2"/>
      <c r="N29" s="2"/>
      <c r="O29" s="2"/>
      <c r="P29" s="2"/>
      <c r="Q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12.75">
      <c r="A30" s="128"/>
      <c r="B30" s="26"/>
      <c r="C30" s="106"/>
      <c r="D30" s="8"/>
      <c r="E30" s="59" t="s">
        <v>32</v>
      </c>
      <c r="F30" s="24">
        <f>SUM(G30+H30+I30+J30)</f>
        <v>2360198.19</v>
      </c>
      <c r="G30" s="27">
        <v>2360198.19</v>
      </c>
      <c r="H30" s="28">
        <v>0</v>
      </c>
      <c r="I30" s="24">
        <v>0</v>
      </c>
      <c r="J30" s="30">
        <v>0</v>
      </c>
      <c r="K30" s="64"/>
      <c r="L30" s="2"/>
      <c r="M30" s="2"/>
      <c r="N30" s="2"/>
      <c r="O30" s="2"/>
      <c r="P30" s="2"/>
      <c r="Q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12.75">
      <c r="A31" s="128"/>
      <c r="B31" s="26"/>
      <c r="C31" s="106"/>
      <c r="D31" s="8"/>
      <c r="E31" s="59" t="s">
        <v>31</v>
      </c>
      <c r="F31" s="24">
        <f>SUM(G31+H31)</f>
        <v>830193</v>
      </c>
      <c r="G31" s="27">
        <v>640573</v>
      </c>
      <c r="H31" s="28">
        <v>189620</v>
      </c>
      <c r="I31" s="24">
        <v>0</v>
      </c>
      <c r="J31" s="30">
        <v>0</v>
      </c>
      <c r="K31" s="64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13.5" thickBot="1">
      <c r="A32" s="129"/>
      <c r="B32" s="97"/>
      <c r="C32" s="107"/>
      <c r="D32" s="44"/>
      <c r="E32" s="108"/>
      <c r="F32" s="46" t="s">
        <v>33</v>
      </c>
      <c r="G32" s="46"/>
      <c r="H32" s="47"/>
      <c r="I32" s="46"/>
      <c r="J32" s="48"/>
      <c r="K32" s="65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12.75">
      <c r="A33" s="125">
        <v>5</v>
      </c>
      <c r="B33" s="96" t="s">
        <v>23</v>
      </c>
      <c r="C33" s="109" t="s">
        <v>15</v>
      </c>
      <c r="D33" s="99" t="s">
        <v>21</v>
      </c>
      <c r="E33" s="110" t="s">
        <v>16</v>
      </c>
      <c r="F33" s="89">
        <f>G33+H33+I33+J33</f>
        <v>7480000</v>
      </c>
      <c r="G33" s="89">
        <v>1160000</v>
      </c>
      <c r="H33" s="111">
        <v>1820000</v>
      </c>
      <c r="I33" s="89">
        <v>1200000</v>
      </c>
      <c r="J33" s="94">
        <v>3300000</v>
      </c>
      <c r="K33" s="63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12.75">
      <c r="A34" s="128"/>
      <c r="B34" s="26"/>
      <c r="C34" s="106"/>
      <c r="D34" s="8"/>
      <c r="E34" s="12"/>
      <c r="F34" s="24"/>
      <c r="G34" s="24"/>
      <c r="H34" s="29"/>
      <c r="I34" s="24"/>
      <c r="J34" s="30"/>
      <c r="K34" s="64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13.5" thickBot="1">
      <c r="A35" s="129"/>
      <c r="B35" s="97"/>
      <c r="C35" s="107"/>
      <c r="D35" s="44"/>
      <c r="E35" s="60"/>
      <c r="F35" s="46"/>
      <c r="G35" s="46"/>
      <c r="H35" s="47"/>
      <c r="I35" s="46"/>
      <c r="J35" s="48"/>
      <c r="K35" s="65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12.75">
      <c r="A36" s="125">
        <v>6</v>
      </c>
      <c r="B36" s="26" t="s">
        <v>24</v>
      </c>
      <c r="C36" s="109" t="s">
        <v>15</v>
      </c>
      <c r="D36" s="99" t="s">
        <v>21</v>
      </c>
      <c r="E36" s="110" t="s">
        <v>16</v>
      </c>
      <c r="F36" s="89">
        <f>SUM(G36:J36)</f>
        <v>2491216</v>
      </c>
      <c r="G36" s="89">
        <v>791216</v>
      </c>
      <c r="H36" s="89">
        <v>900000</v>
      </c>
      <c r="I36" s="89">
        <v>400000</v>
      </c>
      <c r="J36" s="94">
        <v>400000</v>
      </c>
      <c r="K36" s="63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12.75">
      <c r="A37" s="126"/>
      <c r="B37" s="26"/>
      <c r="C37" s="106"/>
      <c r="D37" s="8"/>
      <c r="E37" s="12"/>
      <c r="F37" s="24"/>
      <c r="G37" s="24"/>
      <c r="H37" s="29"/>
      <c r="I37" s="24"/>
      <c r="J37" s="30"/>
      <c r="K37" s="64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13.5" thickBot="1">
      <c r="A38" s="127"/>
      <c r="B38" s="112"/>
      <c r="C38" s="107"/>
      <c r="D38" s="44"/>
      <c r="E38" s="45"/>
      <c r="F38" s="46"/>
      <c r="G38" s="46"/>
      <c r="H38" s="47"/>
      <c r="I38" s="46"/>
      <c r="J38" s="48"/>
      <c r="K38" s="65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12.75">
      <c r="A39" s="50"/>
      <c r="B39" s="26" t="s">
        <v>34</v>
      </c>
      <c r="C39" s="109" t="s">
        <v>15</v>
      </c>
      <c r="D39" s="99" t="s">
        <v>36</v>
      </c>
      <c r="E39" s="110" t="s">
        <v>16</v>
      </c>
      <c r="F39" s="89">
        <f>SUM(G39:J39)</f>
        <v>600000</v>
      </c>
      <c r="G39" s="89">
        <v>300000</v>
      </c>
      <c r="H39" s="111">
        <v>300000</v>
      </c>
      <c r="I39" s="89">
        <v>0</v>
      </c>
      <c r="J39" s="94">
        <v>0</v>
      </c>
      <c r="K39" s="63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4" customFormat="1" ht="12.75">
      <c r="A40" s="52">
        <v>7</v>
      </c>
      <c r="B40" s="26" t="s">
        <v>35</v>
      </c>
      <c r="C40" s="106"/>
      <c r="D40" s="8"/>
      <c r="E40" s="12"/>
      <c r="F40" s="24"/>
      <c r="G40" s="24"/>
      <c r="H40" s="29"/>
      <c r="I40" s="24"/>
      <c r="J40" s="30"/>
      <c r="K40" s="64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4" customFormat="1" ht="13.5" thickBot="1">
      <c r="A41" s="53"/>
      <c r="B41" s="112"/>
      <c r="C41" s="107"/>
      <c r="D41" s="44"/>
      <c r="E41" s="60"/>
      <c r="F41" s="46"/>
      <c r="G41" s="46"/>
      <c r="H41" s="47"/>
      <c r="I41" s="46"/>
      <c r="J41" s="48"/>
      <c r="K41" s="65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12.75">
      <c r="A42" s="51"/>
      <c r="B42" s="26" t="s">
        <v>54</v>
      </c>
      <c r="C42" s="109" t="s">
        <v>15</v>
      </c>
      <c r="D42" s="99" t="s">
        <v>21</v>
      </c>
      <c r="E42" s="110" t="s">
        <v>16</v>
      </c>
      <c r="F42" s="89">
        <f>SUM(G42:J42)</f>
        <v>2880000</v>
      </c>
      <c r="G42" s="89">
        <v>80000</v>
      </c>
      <c r="H42" s="111">
        <v>1580000</v>
      </c>
      <c r="I42" s="89">
        <v>800000</v>
      </c>
      <c r="J42" s="94">
        <v>420000</v>
      </c>
      <c r="K42" s="63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12.75">
      <c r="A43" s="52">
        <v>8</v>
      </c>
      <c r="B43" s="26" t="s">
        <v>55</v>
      </c>
      <c r="C43" s="106"/>
      <c r="D43" s="8"/>
      <c r="E43" s="11"/>
      <c r="F43" s="24"/>
      <c r="G43" s="24"/>
      <c r="H43" s="29"/>
      <c r="I43" s="24"/>
      <c r="J43" s="30"/>
      <c r="K43" s="64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12.75">
      <c r="A44" s="52"/>
      <c r="B44" s="26" t="s">
        <v>56</v>
      </c>
      <c r="C44" s="106"/>
      <c r="D44" s="8"/>
      <c r="E44" s="11"/>
      <c r="F44" s="24"/>
      <c r="G44" s="24"/>
      <c r="H44" s="29"/>
      <c r="I44" s="24"/>
      <c r="J44" s="30"/>
      <c r="K44" s="64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4" customFormat="1" ht="13.5" thickBot="1">
      <c r="A45" s="61"/>
      <c r="B45" s="97"/>
      <c r="C45" s="107"/>
      <c r="D45" s="44"/>
      <c r="E45" s="45"/>
      <c r="F45" s="46"/>
      <c r="G45" s="46"/>
      <c r="H45" s="47"/>
      <c r="I45" s="46"/>
      <c r="J45" s="48"/>
      <c r="K45" s="65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4" customFormat="1" ht="12.75">
      <c r="A46" s="52"/>
      <c r="B46" s="26" t="s">
        <v>44</v>
      </c>
      <c r="C46" s="109" t="s">
        <v>15</v>
      </c>
      <c r="D46" s="99" t="s">
        <v>36</v>
      </c>
      <c r="E46" s="110" t="s">
        <v>16</v>
      </c>
      <c r="F46" s="89">
        <f>SUM(G46:J46)</f>
        <v>91000</v>
      </c>
      <c r="G46" s="89">
        <v>1000</v>
      </c>
      <c r="H46" s="111">
        <v>90000</v>
      </c>
      <c r="I46" s="89">
        <v>0</v>
      </c>
      <c r="J46" s="94">
        <v>0</v>
      </c>
      <c r="K46" s="63"/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4" customFormat="1" ht="12.75">
      <c r="A47" s="52">
        <v>9</v>
      </c>
      <c r="B47" s="26"/>
      <c r="C47" s="106"/>
      <c r="D47" s="8"/>
      <c r="E47" s="11"/>
      <c r="F47" s="24"/>
      <c r="G47" s="24"/>
      <c r="H47" s="29"/>
      <c r="I47" s="24"/>
      <c r="J47" s="30"/>
      <c r="K47" s="64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4" customFormat="1" ht="13.5" thickBot="1">
      <c r="A48" s="61"/>
      <c r="B48" s="97"/>
      <c r="C48" s="107"/>
      <c r="D48" s="44"/>
      <c r="E48" s="45"/>
      <c r="F48" s="46"/>
      <c r="G48" s="46"/>
      <c r="H48" s="47"/>
      <c r="I48" s="46"/>
      <c r="J48" s="48"/>
      <c r="K48" s="65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4" customFormat="1" ht="12.75">
      <c r="A49" s="52"/>
      <c r="B49" s="26" t="s">
        <v>38</v>
      </c>
      <c r="C49" s="109" t="s">
        <v>15</v>
      </c>
      <c r="D49" s="99" t="s">
        <v>21</v>
      </c>
      <c r="E49" s="110" t="s">
        <v>16</v>
      </c>
      <c r="F49" s="89">
        <f>SUM(G49+H49+I49+J49)</f>
        <v>21651000</v>
      </c>
      <c r="G49" s="89">
        <v>1000</v>
      </c>
      <c r="H49" s="111">
        <v>500000</v>
      </c>
      <c r="I49" s="89">
        <v>10575000</v>
      </c>
      <c r="J49" s="94">
        <v>10575000</v>
      </c>
      <c r="K49" s="63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4" customFormat="1" ht="12.75">
      <c r="A50" s="52">
        <v>10</v>
      </c>
      <c r="B50" s="26" t="s">
        <v>67</v>
      </c>
      <c r="C50" s="106"/>
      <c r="D50" s="8"/>
      <c r="E50" s="11"/>
      <c r="F50" s="24"/>
      <c r="G50" s="24"/>
      <c r="H50" s="29"/>
      <c r="I50" s="24"/>
      <c r="J50" s="30"/>
      <c r="K50" s="64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4" customFormat="1" ht="12.75">
      <c r="A51" s="52"/>
      <c r="B51" s="26" t="s">
        <v>68</v>
      </c>
      <c r="C51" s="106"/>
      <c r="D51" s="8"/>
      <c r="E51" s="11"/>
      <c r="F51" s="24"/>
      <c r="G51" s="24"/>
      <c r="H51" s="29"/>
      <c r="I51" s="24"/>
      <c r="J51" s="30"/>
      <c r="K51" s="64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4" customFormat="1" ht="13.5" thickBot="1">
      <c r="A52" s="61"/>
      <c r="B52" s="97"/>
      <c r="C52" s="107"/>
      <c r="D52" s="44"/>
      <c r="E52" s="45"/>
      <c r="F52" s="46"/>
      <c r="G52" s="46"/>
      <c r="H52" s="47"/>
      <c r="I52" s="46"/>
      <c r="J52" s="48"/>
      <c r="K52" s="65"/>
      <c r="L52" s="2"/>
      <c r="M52" s="2"/>
      <c r="N52" s="2"/>
      <c r="O52" s="2"/>
      <c r="P52" s="2"/>
      <c r="Q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4" customFormat="1" ht="12.75">
      <c r="A53" s="52"/>
      <c r="B53" s="26" t="s">
        <v>57</v>
      </c>
      <c r="C53" s="109" t="s">
        <v>15</v>
      </c>
      <c r="D53" s="99" t="s">
        <v>36</v>
      </c>
      <c r="E53" s="110" t="s">
        <v>16</v>
      </c>
      <c r="F53" s="89">
        <f>SUM(G53+H53+I53+J53)</f>
        <v>61000</v>
      </c>
      <c r="G53" s="89">
        <v>1000</v>
      </c>
      <c r="H53" s="111">
        <v>60000</v>
      </c>
      <c r="I53" s="89">
        <v>0</v>
      </c>
      <c r="J53" s="94">
        <v>0</v>
      </c>
      <c r="K53" s="63"/>
      <c r="L53" s="2"/>
      <c r="M53" s="2"/>
      <c r="N53" s="2"/>
      <c r="O53" s="2"/>
      <c r="P53" s="2"/>
      <c r="Q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4" customFormat="1" ht="12.75">
      <c r="A54" s="52">
        <v>11</v>
      </c>
      <c r="B54" s="26" t="s">
        <v>29</v>
      </c>
      <c r="C54" s="106"/>
      <c r="D54" s="8"/>
      <c r="E54" s="11"/>
      <c r="F54" s="24"/>
      <c r="G54" s="24"/>
      <c r="H54" s="29"/>
      <c r="I54" s="24"/>
      <c r="J54" s="30"/>
      <c r="K54" s="64"/>
      <c r="L54" s="2"/>
      <c r="M54" s="2"/>
      <c r="N54" s="2"/>
      <c r="O54" s="2"/>
      <c r="P54" s="2"/>
      <c r="Q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4" customFormat="1" ht="12.75">
      <c r="A55" s="52"/>
      <c r="B55" s="26"/>
      <c r="C55" s="106"/>
      <c r="D55" s="8"/>
      <c r="E55" s="11"/>
      <c r="F55" s="24"/>
      <c r="G55" s="24"/>
      <c r="H55" s="29"/>
      <c r="I55" s="24"/>
      <c r="J55" s="30"/>
      <c r="K55" s="64"/>
      <c r="L55" s="2"/>
      <c r="M55" s="2"/>
      <c r="N55" s="2"/>
      <c r="O55" s="2"/>
      <c r="P55" s="2"/>
      <c r="Q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4" customFormat="1" ht="12.75">
      <c r="A56" s="52"/>
      <c r="B56" s="26"/>
      <c r="C56" s="106"/>
      <c r="D56" s="8"/>
      <c r="E56" s="11"/>
      <c r="F56" s="24"/>
      <c r="G56" s="24"/>
      <c r="H56" s="29"/>
      <c r="I56" s="24"/>
      <c r="J56" s="30"/>
      <c r="K56" s="64"/>
      <c r="L56" s="2"/>
      <c r="M56" s="2"/>
      <c r="N56" s="2"/>
      <c r="O56" s="2"/>
      <c r="P56" s="2"/>
      <c r="Q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4" customFormat="1" ht="13.5" thickBot="1">
      <c r="A57" s="52"/>
      <c r="B57" s="26"/>
      <c r="C57" s="106"/>
      <c r="D57" s="8"/>
      <c r="E57" s="11"/>
      <c r="F57" s="24"/>
      <c r="G57" s="24"/>
      <c r="H57" s="29"/>
      <c r="I57" s="24"/>
      <c r="J57" s="30"/>
      <c r="K57" s="64"/>
      <c r="L57" s="2"/>
      <c r="M57" s="2"/>
      <c r="N57" s="2"/>
      <c r="O57" s="2"/>
      <c r="P57" s="2"/>
      <c r="Q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4" customFormat="1" ht="12.75">
      <c r="A58" s="113"/>
      <c r="B58" s="99" t="s">
        <v>39</v>
      </c>
      <c r="C58" s="114" t="s">
        <v>15</v>
      </c>
      <c r="D58" s="99" t="s">
        <v>36</v>
      </c>
      <c r="E58" s="110" t="s">
        <v>16</v>
      </c>
      <c r="F58" s="89">
        <f>SUM(G58+H58+I58+J58)</f>
        <v>101000</v>
      </c>
      <c r="G58" s="89">
        <v>1000</v>
      </c>
      <c r="H58" s="111">
        <v>100000</v>
      </c>
      <c r="I58" s="89">
        <v>0</v>
      </c>
      <c r="J58" s="94">
        <v>0</v>
      </c>
      <c r="K58" s="63"/>
      <c r="L58" s="2"/>
      <c r="M58" s="2"/>
      <c r="N58" s="2"/>
      <c r="O58" s="2"/>
      <c r="P58" s="2"/>
      <c r="Q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4" customFormat="1" ht="12.75">
      <c r="A59" s="115">
        <v>12</v>
      </c>
      <c r="B59" s="8"/>
      <c r="C59" s="11"/>
      <c r="D59" s="8"/>
      <c r="E59" s="11"/>
      <c r="F59" s="24"/>
      <c r="G59" s="24"/>
      <c r="H59" s="29"/>
      <c r="I59" s="24"/>
      <c r="J59" s="30"/>
      <c r="K59" s="64"/>
      <c r="L59" s="2"/>
      <c r="M59" s="2"/>
      <c r="N59" s="2"/>
      <c r="O59" s="2"/>
      <c r="P59" s="2"/>
      <c r="Q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4" customFormat="1" ht="13.5" thickBot="1">
      <c r="A60" s="116"/>
      <c r="B60" s="44"/>
      <c r="C60" s="45"/>
      <c r="D60" s="44"/>
      <c r="E60" s="45"/>
      <c r="F60" s="46"/>
      <c r="G60" s="46"/>
      <c r="H60" s="47"/>
      <c r="I60" s="46"/>
      <c r="J60" s="48"/>
      <c r="K60" s="65"/>
      <c r="L60" s="2"/>
      <c r="M60" s="2"/>
      <c r="N60" s="2"/>
      <c r="O60" s="2"/>
      <c r="P60" s="2"/>
      <c r="Q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4" customFormat="1" ht="12.75">
      <c r="A61" s="113"/>
      <c r="B61" s="99" t="s">
        <v>40</v>
      </c>
      <c r="C61" s="114" t="s">
        <v>15</v>
      </c>
      <c r="D61" s="99" t="s">
        <v>36</v>
      </c>
      <c r="E61" s="110" t="s">
        <v>16</v>
      </c>
      <c r="F61" s="89">
        <f>SUM(G61:J61)</f>
        <v>81000</v>
      </c>
      <c r="G61" s="89">
        <v>1000</v>
      </c>
      <c r="H61" s="111">
        <v>80000</v>
      </c>
      <c r="I61" s="89">
        <v>0</v>
      </c>
      <c r="J61" s="94">
        <v>0</v>
      </c>
      <c r="K61" s="63"/>
      <c r="L61" s="2"/>
      <c r="M61" s="2"/>
      <c r="N61" s="2"/>
      <c r="O61" s="2"/>
      <c r="P61" s="2"/>
      <c r="Q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4" customFormat="1" ht="12.75">
      <c r="A62" s="115">
        <v>13</v>
      </c>
      <c r="B62" s="8"/>
      <c r="C62" s="11"/>
      <c r="D62" s="8"/>
      <c r="E62" s="12"/>
      <c r="F62" s="24"/>
      <c r="G62" s="24"/>
      <c r="H62" s="29"/>
      <c r="I62" s="24"/>
      <c r="J62" s="30"/>
      <c r="K62" s="64"/>
      <c r="L62" s="2"/>
      <c r="M62" s="2"/>
      <c r="N62" s="2"/>
      <c r="O62" s="2"/>
      <c r="P62" s="2"/>
      <c r="Q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13.5" thickBot="1">
      <c r="A63" s="116"/>
      <c r="B63" s="44"/>
      <c r="C63" s="45"/>
      <c r="D63" s="44"/>
      <c r="E63" s="60"/>
      <c r="F63" s="46"/>
      <c r="G63" s="46"/>
      <c r="H63" s="47"/>
      <c r="I63" s="46"/>
      <c r="J63" s="48"/>
      <c r="K63" s="65"/>
      <c r="L63" s="2"/>
      <c r="M63" s="2"/>
      <c r="N63" s="2"/>
      <c r="O63" s="2"/>
      <c r="P63" s="2"/>
      <c r="Q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4" customFormat="1" ht="12.75">
      <c r="A64" s="113"/>
      <c r="B64" s="99" t="s">
        <v>58</v>
      </c>
      <c r="C64" s="114" t="s">
        <v>15</v>
      </c>
      <c r="D64" s="99" t="s">
        <v>36</v>
      </c>
      <c r="E64" s="110" t="s">
        <v>16</v>
      </c>
      <c r="F64" s="89">
        <f>SUM(G64:J64)</f>
        <v>70000</v>
      </c>
      <c r="G64" s="89">
        <v>20000</v>
      </c>
      <c r="H64" s="111">
        <v>50000</v>
      </c>
      <c r="I64" s="89">
        <v>0</v>
      </c>
      <c r="J64" s="94">
        <v>0</v>
      </c>
      <c r="K64" s="63"/>
      <c r="L64" s="2"/>
      <c r="M64" s="2"/>
      <c r="N64" s="2"/>
      <c r="O64" s="2"/>
      <c r="P64" s="2"/>
      <c r="Q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4" customFormat="1" ht="12.75">
      <c r="A65" s="115">
        <v>14</v>
      </c>
      <c r="B65" s="8" t="s">
        <v>29</v>
      </c>
      <c r="C65" s="11"/>
      <c r="D65" s="8"/>
      <c r="E65" s="12"/>
      <c r="F65" s="24"/>
      <c r="G65" s="24"/>
      <c r="H65" s="29"/>
      <c r="I65" s="24"/>
      <c r="J65" s="30"/>
      <c r="K65" s="64"/>
      <c r="L65" s="2"/>
      <c r="M65" s="2"/>
      <c r="N65" s="2"/>
      <c r="O65" s="2"/>
      <c r="P65" s="2"/>
      <c r="Q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4" customFormat="1" ht="13.5" thickBot="1">
      <c r="A66" s="116"/>
      <c r="B66" s="44"/>
      <c r="C66" s="45"/>
      <c r="D66" s="44"/>
      <c r="E66" s="60"/>
      <c r="F66" s="46"/>
      <c r="G66" s="46"/>
      <c r="H66" s="47"/>
      <c r="I66" s="46"/>
      <c r="J66" s="48"/>
      <c r="K66" s="65"/>
      <c r="L66" s="2"/>
      <c r="M66" s="2"/>
      <c r="N66" s="2"/>
      <c r="O66" s="2"/>
      <c r="P66" s="2"/>
      <c r="Q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4" customFormat="1" ht="12.75">
      <c r="A67" s="113"/>
      <c r="B67" s="99" t="s">
        <v>41</v>
      </c>
      <c r="C67" s="114" t="s">
        <v>15</v>
      </c>
      <c r="D67" s="99" t="s">
        <v>36</v>
      </c>
      <c r="E67" s="110" t="s">
        <v>16</v>
      </c>
      <c r="F67" s="89">
        <f>SUM(G67:J67)</f>
        <v>21000</v>
      </c>
      <c r="G67" s="89">
        <v>1000</v>
      </c>
      <c r="H67" s="111">
        <v>20000</v>
      </c>
      <c r="I67" s="89">
        <v>0</v>
      </c>
      <c r="J67" s="94">
        <v>0</v>
      </c>
      <c r="K67" s="63"/>
      <c r="L67" s="2"/>
      <c r="M67" s="2"/>
      <c r="N67" s="2"/>
      <c r="O67" s="2"/>
      <c r="P67" s="2"/>
      <c r="Q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4" customFormat="1" ht="12.75">
      <c r="A68" s="115">
        <v>15</v>
      </c>
      <c r="B68" s="8"/>
      <c r="C68" s="11"/>
      <c r="D68" s="8"/>
      <c r="E68" s="12"/>
      <c r="F68" s="24"/>
      <c r="G68" s="24"/>
      <c r="H68" s="29"/>
      <c r="I68" s="24"/>
      <c r="J68" s="30"/>
      <c r="K68" s="64"/>
      <c r="L68" s="2"/>
      <c r="M68" s="2"/>
      <c r="N68" s="2"/>
      <c r="O68" s="2"/>
      <c r="P68" s="2"/>
      <c r="Q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4" customFormat="1" ht="13.5" thickBot="1">
      <c r="A69" s="116"/>
      <c r="B69" s="44"/>
      <c r="C69" s="45"/>
      <c r="D69" s="44"/>
      <c r="E69" s="60"/>
      <c r="F69" s="46"/>
      <c r="G69" s="46"/>
      <c r="H69" s="47"/>
      <c r="I69" s="46"/>
      <c r="J69" s="48"/>
      <c r="K69" s="65"/>
      <c r="L69" s="2"/>
      <c r="M69" s="2"/>
      <c r="N69" s="2"/>
      <c r="O69" s="2"/>
      <c r="P69" s="2"/>
      <c r="Q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4" customFormat="1" ht="12.75">
      <c r="A70" s="113"/>
      <c r="B70" s="99" t="s">
        <v>42</v>
      </c>
      <c r="C70" s="114" t="s">
        <v>15</v>
      </c>
      <c r="D70" s="99" t="s">
        <v>36</v>
      </c>
      <c r="E70" s="110" t="s">
        <v>16</v>
      </c>
      <c r="F70" s="89">
        <f>SUM(G70:J70)</f>
        <v>31000</v>
      </c>
      <c r="G70" s="89">
        <v>1000</v>
      </c>
      <c r="H70" s="111">
        <v>30000</v>
      </c>
      <c r="I70" s="89">
        <v>0</v>
      </c>
      <c r="J70" s="94">
        <v>0</v>
      </c>
      <c r="K70" s="63"/>
      <c r="L70" s="2"/>
      <c r="M70" s="2"/>
      <c r="N70" s="2"/>
      <c r="O70" s="2"/>
      <c r="P70" s="2"/>
      <c r="Q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12.75">
      <c r="A71" s="115">
        <v>17</v>
      </c>
      <c r="B71" s="8"/>
      <c r="C71" s="11"/>
      <c r="D71" s="8"/>
      <c r="E71" s="12"/>
      <c r="F71" s="24"/>
      <c r="G71" s="24"/>
      <c r="H71" s="29"/>
      <c r="I71" s="24"/>
      <c r="J71" s="30"/>
      <c r="K71" s="64"/>
      <c r="L71" s="2"/>
      <c r="M71" s="2"/>
      <c r="N71" s="2"/>
      <c r="O71" s="2"/>
      <c r="P71" s="2"/>
      <c r="Q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3.5" thickBot="1">
      <c r="A72" s="116"/>
      <c r="B72" s="44"/>
      <c r="C72" s="45"/>
      <c r="D72" s="44"/>
      <c r="E72" s="60"/>
      <c r="F72" s="46"/>
      <c r="G72" s="46"/>
      <c r="H72" s="47"/>
      <c r="I72" s="46"/>
      <c r="J72" s="48"/>
      <c r="K72" s="65"/>
      <c r="L72" s="2"/>
      <c r="M72" s="2"/>
      <c r="N72" s="2"/>
      <c r="O72" s="2"/>
      <c r="P72" s="2"/>
      <c r="Q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12.75">
      <c r="A73" s="113"/>
      <c r="B73" s="99" t="s">
        <v>43</v>
      </c>
      <c r="C73" s="114" t="s">
        <v>15</v>
      </c>
      <c r="D73" s="99" t="s">
        <v>36</v>
      </c>
      <c r="E73" s="110" t="s">
        <v>16</v>
      </c>
      <c r="F73" s="89">
        <f>SUM(G73:J73)</f>
        <v>400000</v>
      </c>
      <c r="G73" s="89">
        <v>244000</v>
      </c>
      <c r="H73" s="111">
        <v>156000</v>
      </c>
      <c r="I73" s="89">
        <v>0</v>
      </c>
      <c r="J73" s="94">
        <v>0</v>
      </c>
      <c r="K73" s="63"/>
      <c r="L73" s="2"/>
      <c r="M73" s="2"/>
      <c r="N73" s="2"/>
      <c r="O73" s="2"/>
      <c r="P73" s="2"/>
      <c r="Q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12.75">
      <c r="A74" s="115">
        <v>18</v>
      </c>
      <c r="B74" s="8"/>
      <c r="C74" s="11"/>
      <c r="D74" s="8"/>
      <c r="E74" s="12"/>
      <c r="F74" s="24"/>
      <c r="G74" s="24"/>
      <c r="H74" s="29"/>
      <c r="I74" s="24"/>
      <c r="J74" s="30"/>
      <c r="K74" s="64"/>
      <c r="L74" s="2"/>
      <c r="M74" s="2"/>
      <c r="N74" s="2"/>
      <c r="O74" s="2"/>
      <c r="P74" s="2"/>
      <c r="Q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4" customFormat="1" ht="13.5" thickBot="1">
      <c r="A75" s="116"/>
      <c r="B75" s="44"/>
      <c r="C75" s="45"/>
      <c r="D75" s="44"/>
      <c r="E75" s="45"/>
      <c r="F75" s="46"/>
      <c r="G75" s="46"/>
      <c r="H75" s="47"/>
      <c r="I75" s="46"/>
      <c r="J75" s="48"/>
      <c r="K75" s="65"/>
      <c r="L75" s="2"/>
      <c r="M75" s="2"/>
      <c r="N75" s="2"/>
      <c r="O75" s="2"/>
      <c r="P75" s="2"/>
      <c r="Q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4" customFormat="1" ht="12.75">
      <c r="A76" s="113"/>
      <c r="B76" s="99" t="s">
        <v>59</v>
      </c>
      <c r="C76" s="114" t="s">
        <v>15</v>
      </c>
      <c r="D76" s="99" t="s">
        <v>36</v>
      </c>
      <c r="E76" s="110" t="s">
        <v>16</v>
      </c>
      <c r="F76" s="89">
        <f>SUM(G76:J76)</f>
        <v>379433</v>
      </c>
      <c r="G76" s="89">
        <v>179433</v>
      </c>
      <c r="H76" s="111">
        <v>200000</v>
      </c>
      <c r="I76" s="89">
        <v>0</v>
      </c>
      <c r="J76" s="94">
        <v>0</v>
      </c>
      <c r="K76" s="63"/>
      <c r="L76" s="2"/>
      <c r="M76" s="2"/>
      <c r="N76" s="2"/>
      <c r="O76" s="2"/>
      <c r="P76" s="2"/>
      <c r="Q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4" customFormat="1" ht="12.75">
      <c r="A77" s="115">
        <v>19</v>
      </c>
      <c r="B77" s="8" t="s">
        <v>60</v>
      </c>
      <c r="C77" s="11"/>
      <c r="D77" s="8"/>
      <c r="E77" s="12"/>
      <c r="F77" s="24"/>
      <c r="G77" s="24"/>
      <c r="H77" s="29"/>
      <c r="I77" s="24"/>
      <c r="J77" s="30"/>
      <c r="K77" s="64"/>
      <c r="L77" s="2"/>
      <c r="M77" s="2"/>
      <c r="N77" s="2"/>
      <c r="O77" s="2"/>
      <c r="P77" s="2"/>
      <c r="Q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4" customFormat="1" ht="13.5" thickBot="1">
      <c r="A78" s="116"/>
      <c r="B78" s="44"/>
      <c r="C78" s="45"/>
      <c r="D78" s="44"/>
      <c r="E78" s="60"/>
      <c r="F78" s="46"/>
      <c r="G78" s="46"/>
      <c r="H78" s="47"/>
      <c r="I78" s="46"/>
      <c r="J78" s="48"/>
      <c r="K78" s="65"/>
      <c r="L78" s="2"/>
      <c r="M78" s="2"/>
      <c r="N78" s="2"/>
      <c r="O78" s="2"/>
      <c r="P78" s="2"/>
      <c r="Q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4" customFormat="1" ht="12.75">
      <c r="A79" s="113">
        <v>20</v>
      </c>
      <c r="B79" s="99" t="s">
        <v>61</v>
      </c>
      <c r="C79" s="114" t="s">
        <v>15</v>
      </c>
      <c r="D79" s="99" t="s">
        <v>36</v>
      </c>
      <c r="E79" s="110" t="s">
        <v>16</v>
      </c>
      <c r="F79" s="89">
        <f>SUM(G79:J79)</f>
        <v>325000</v>
      </c>
      <c r="G79" s="89">
        <v>25000</v>
      </c>
      <c r="H79" s="111">
        <v>300000</v>
      </c>
      <c r="I79" s="89">
        <v>0</v>
      </c>
      <c r="J79" s="94">
        <v>0</v>
      </c>
      <c r="K79" s="63"/>
      <c r="L79" s="2"/>
      <c r="M79" s="2"/>
      <c r="N79" s="2"/>
      <c r="O79" s="2"/>
      <c r="P79" s="2"/>
      <c r="Q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4" customFormat="1" ht="12.75">
      <c r="A80" s="115"/>
      <c r="B80" s="26" t="s">
        <v>62</v>
      </c>
      <c r="C80" s="123"/>
      <c r="D80" s="8"/>
      <c r="E80" s="12"/>
      <c r="F80" s="24"/>
      <c r="G80" s="24"/>
      <c r="H80" s="29"/>
      <c r="I80" s="24"/>
      <c r="J80" s="30"/>
      <c r="K80" s="64"/>
      <c r="L80" s="2"/>
      <c r="M80" s="2"/>
      <c r="N80" s="2"/>
      <c r="O80" s="2"/>
      <c r="P80" s="2"/>
      <c r="Q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4" customFormat="1" ht="12.75">
      <c r="A81" s="122"/>
      <c r="B81" s="11" t="s">
        <v>63</v>
      </c>
      <c r="C81" s="123"/>
      <c r="D81" s="8"/>
      <c r="E81" s="12"/>
      <c r="F81" s="24"/>
      <c r="G81" s="24"/>
      <c r="H81" s="29"/>
      <c r="I81" s="24"/>
      <c r="J81" s="30"/>
      <c r="K81" s="64"/>
      <c r="L81" s="2"/>
      <c r="M81" s="2"/>
      <c r="N81" s="2"/>
      <c r="O81" s="2"/>
      <c r="P81" s="2"/>
      <c r="Q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4" customFormat="1" ht="13.5" thickBot="1">
      <c r="A82" s="116"/>
      <c r="C82" s="124"/>
      <c r="D82" s="44"/>
      <c r="E82" s="60"/>
      <c r="F82" s="46"/>
      <c r="G82" s="46"/>
      <c r="H82" s="47"/>
      <c r="I82" s="46"/>
      <c r="J82" s="48"/>
      <c r="K82" s="65"/>
      <c r="L82" s="2"/>
      <c r="M82" s="2"/>
      <c r="N82" s="2"/>
      <c r="O82" s="2"/>
      <c r="P82" s="2"/>
      <c r="Q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4" customFormat="1" ht="12.75">
      <c r="A83" s="113">
        <v>21</v>
      </c>
      <c r="B83" s="99" t="s">
        <v>64</v>
      </c>
      <c r="C83" s="114" t="s">
        <v>15</v>
      </c>
      <c r="D83" s="99" t="s">
        <v>21</v>
      </c>
      <c r="E83" s="110" t="s">
        <v>16</v>
      </c>
      <c r="F83" s="89">
        <f>SUM(G83:J83)</f>
        <v>12100000</v>
      </c>
      <c r="G83" s="89">
        <v>100000</v>
      </c>
      <c r="H83" s="111">
        <v>1000000</v>
      </c>
      <c r="I83" s="89">
        <v>8000000</v>
      </c>
      <c r="J83" s="94">
        <v>3000000</v>
      </c>
      <c r="K83" s="63"/>
      <c r="L83" s="2"/>
      <c r="M83" s="2"/>
      <c r="N83" s="2"/>
      <c r="O83" s="2"/>
      <c r="P83" s="2"/>
      <c r="Q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4" customFormat="1" ht="12.75">
      <c r="A84" s="115"/>
      <c r="B84" s="26" t="s">
        <v>65</v>
      </c>
      <c r="C84" s="123"/>
      <c r="D84" s="8"/>
      <c r="E84" s="12"/>
      <c r="F84" s="24"/>
      <c r="G84" s="24"/>
      <c r="H84" s="29"/>
      <c r="I84" s="24"/>
      <c r="J84" s="30"/>
      <c r="K84" s="64"/>
      <c r="L84" s="2"/>
      <c r="M84" s="2"/>
      <c r="N84" s="2"/>
      <c r="O84" s="2"/>
      <c r="P84" s="2"/>
      <c r="Q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4" customFormat="1" ht="12.75">
      <c r="A85" s="122"/>
      <c r="B85" s="11" t="s">
        <v>66</v>
      </c>
      <c r="C85" s="123"/>
      <c r="D85" s="8"/>
      <c r="E85" s="12"/>
      <c r="F85" s="24"/>
      <c r="G85" s="24"/>
      <c r="H85" s="29"/>
      <c r="I85" s="24"/>
      <c r="J85" s="30"/>
      <c r="K85" s="64"/>
      <c r="L85" s="2"/>
      <c r="M85" s="2"/>
      <c r="N85" s="2"/>
      <c r="O85" s="2"/>
      <c r="P85" s="2"/>
      <c r="Q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4" customFormat="1" ht="13.5" thickBot="1">
      <c r="A86" s="116"/>
      <c r="C86" s="124"/>
      <c r="D86" s="44"/>
      <c r="E86" s="60"/>
      <c r="F86" s="46"/>
      <c r="G86" s="46"/>
      <c r="H86" s="47"/>
      <c r="I86" s="46"/>
      <c r="J86" s="48"/>
      <c r="K86" s="65"/>
      <c r="L86" s="2"/>
      <c r="M86" s="2"/>
      <c r="N86" s="2"/>
      <c r="O86" s="2"/>
      <c r="P86" s="2"/>
      <c r="Q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4" customFormat="1" ht="12.75">
      <c r="A87" s="113"/>
      <c r="B87" s="99" t="s">
        <v>45</v>
      </c>
      <c r="C87" s="114" t="s">
        <v>15</v>
      </c>
      <c r="D87" s="99" t="s">
        <v>36</v>
      </c>
      <c r="E87" s="110" t="s">
        <v>16</v>
      </c>
      <c r="F87" s="89">
        <f>SUM(G87:J87)</f>
        <v>210000</v>
      </c>
      <c r="G87" s="89">
        <v>10000</v>
      </c>
      <c r="H87" s="111">
        <v>200000</v>
      </c>
      <c r="I87" s="89">
        <v>0</v>
      </c>
      <c r="J87" s="94">
        <v>0</v>
      </c>
      <c r="K87" s="63"/>
      <c r="L87" s="2"/>
      <c r="M87" s="2"/>
      <c r="N87" s="2"/>
      <c r="O87" s="2"/>
      <c r="P87" s="2"/>
      <c r="Q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4" customFormat="1" ht="12.75">
      <c r="A88" s="115">
        <v>22</v>
      </c>
      <c r="B88" s="4" t="s">
        <v>46</v>
      </c>
      <c r="C88" s="8"/>
      <c r="D88" s="8"/>
      <c r="E88" s="12"/>
      <c r="F88" s="24"/>
      <c r="G88" s="24"/>
      <c r="H88" s="29"/>
      <c r="I88" s="24"/>
      <c r="J88" s="30"/>
      <c r="K88" s="64"/>
      <c r="L88" s="2"/>
      <c r="M88" s="2"/>
      <c r="N88" s="2"/>
      <c r="O88" s="2"/>
      <c r="P88" s="2"/>
      <c r="Q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4" customFormat="1" ht="13.5" thickBot="1">
      <c r="A89" s="116"/>
      <c r="B89" s="44"/>
      <c r="C89" s="45"/>
      <c r="D89" s="44"/>
      <c r="E89" s="60"/>
      <c r="F89" s="46"/>
      <c r="G89" s="46"/>
      <c r="H89" s="47"/>
      <c r="I89" s="46"/>
      <c r="J89" s="48"/>
      <c r="K89" s="65"/>
      <c r="L89" s="2"/>
      <c r="M89" s="2"/>
      <c r="N89" s="2"/>
      <c r="O89" s="2"/>
      <c r="P89" s="2"/>
      <c r="Q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4" customFormat="1" ht="12.75">
      <c r="A90" s="113"/>
      <c r="B90" s="99" t="s">
        <v>47</v>
      </c>
      <c r="C90" s="114" t="s">
        <v>15</v>
      </c>
      <c r="D90" s="99" t="s">
        <v>36</v>
      </c>
      <c r="E90" s="110" t="s">
        <v>16</v>
      </c>
      <c r="F90" s="89">
        <f>SUM(G90:J90)</f>
        <v>210000</v>
      </c>
      <c r="G90" s="89">
        <v>10000</v>
      </c>
      <c r="H90" s="111">
        <v>200000</v>
      </c>
      <c r="I90" s="89">
        <v>0</v>
      </c>
      <c r="J90" s="94">
        <v>0</v>
      </c>
      <c r="K90" s="63"/>
      <c r="L90" s="2"/>
      <c r="M90" s="2"/>
      <c r="N90" s="2"/>
      <c r="O90" s="2"/>
      <c r="P90" s="2"/>
      <c r="Q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4" customFormat="1" ht="12.75">
      <c r="A91" s="115">
        <v>23</v>
      </c>
      <c r="B91" s="8" t="s">
        <v>46</v>
      </c>
      <c r="C91" s="11"/>
      <c r="D91" s="8"/>
      <c r="E91" s="12"/>
      <c r="F91" s="24"/>
      <c r="G91" s="24"/>
      <c r="H91" s="29"/>
      <c r="I91" s="24"/>
      <c r="J91" s="30"/>
      <c r="K91" s="64"/>
      <c r="L91" s="2"/>
      <c r="M91" s="2"/>
      <c r="N91" s="2"/>
      <c r="O91" s="2"/>
      <c r="P91" s="2"/>
      <c r="Q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4" customFormat="1" ht="13.5" thickBot="1">
      <c r="A92" s="116"/>
      <c r="B92" s="44"/>
      <c r="C92" s="45"/>
      <c r="D92" s="44"/>
      <c r="E92" s="60"/>
      <c r="F92" s="46"/>
      <c r="G92" s="46"/>
      <c r="H92" s="47"/>
      <c r="I92" s="46"/>
      <c r="J92" s="48"/>
      <c r="K92" s="65"/>
      <c r="L92" s="2"/>
      <c r="M92" s="2"/>
      <c r="N92" s="2"/>
      <c r="O92" s="2"/>
      <c r="P92" s="2"/>
      <c r="Q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4" customFormat="1" ht="12.75">
      <c r="A93" s="113"/>
      <c r="B93" s="99" t="s">
        <v>48</v>
      </c>
      <c r="C93" s="114" t="s">
        <v>15</v>
      </c>
      <c r="D93" s="99" t="s">
        <v>36</v>
      </c>
      <c r="E93" s="110" t="s">
        <v>16</v>
      </c>
      <c r="F93" s="89">
        <f>SUM(G93:J93)</f>
        <v>210000</v>
      </c>
      <c r="G93" s="89">
        <v>10000</v>
      </c>
      <c r="H93" s="111">
        <v>200000</v>
      </c>
      <c r="I93" s="89">
        <v>0</v>
      </c>
      <c r="J93" s="94">
        <v>0</v>
      </c>
      <c r="K93" s="63"/>
      <c r="L93" s="2"/>
      <c r="M93" s="2"/>
      <c r="N93" s="2"/>
      <c r="O93" s="2"/>
      <c r="P93" s="2"/>
      <c r="Q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4" customFormat="1" ht="12.75">
      <c r="A94" s="115">
        <v>24</v>
      </c>
      <c r="B94" s="8" t="s">
        <v>49</v>
      </c>
      <c r="C94" s="11"/>
      <c r="D94" s="8"/>
      <c r="E94" s="12"/>
      <c r="F94" s="24"/>
      <c r="G94" s="24"/>
      <c r="H94" s="29"/>
      <c r="I94" s="24"/>
      <c r="J94" s="30"/>
      <c r="K94" s="64"/>
      <c r="L94" s="2"/>
      <c r="M94" s="2"/>
      <c r="N94" s="2"/>
      <c r="O94" s="2"/>
      <c r="P94" s="2"/>
      <c r="Q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4" customFormat="1" ht="13.5" thickBot="1">
      <c r="A95" s="116"/>
      <c r="B95" s="44"/>
      <c r="C95" s="45"/>
      <c r="D95" s="44"/>
      <c r="E95" s="45"/>
      <c r="F95" s="46"/>
      <c r="G95" s="46"/>
      <c r="H95" s="47"/>
      <c r="I95" s="46"/>
      <c r="J95" s="48"/>
      <c r="K95" s="65"/>
      <c r="L95" s="2"/>
      <c r="M95" s="2"/>
      <c r="N95" s="2"/>
      <c r="O95" s="2"/>
      <c r="P95" s="2"/>
      <c r="Q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10" ht="16.5" thickBot="1">
      <c r="A96" s="12"/>
      <c r="B96" s="4"/>
      <c r="C96" s="4"/>
      <c r="D96" s="4"/>
      <c r="E96" s="117" t="s">
        <v>18</v>
      </c>
      <c r="F96" s="118">
        <f>SUM(G96:J96)</f>
        <v>95693757.8</v>
      </c>
      <c r="G96" s="118">
        <f>SUM(G98:G101)</f>
        <v>19448051.8</v>
      </c>
      <c r="H96" s="118">
        <f>SUM(H98:H101)</f>
        <v>22175706</v>
      </c>
      <c r="I96" s="118">
        <f>SUM(I98:I101)</f>
        <v>29575000</v>
      </c>
      <c r="J96" s="118">
        <f>SUM(J98:J101)</f>
        <v>24495000</v>
      </c>
    </row>
    <row r="97" spans="5:10" ht="12.75">
      <c r="E97" s="18" t="s">
        <v>26</v>
      </c>
      <c r="F97" s="33"/>
      <c r="G97" s="33"/>
      <c r="H97" s="33"/>
      <c r="I97" s="33"/>
      <c r="J97" s="34"/>
    </row>
    <row r="98" spans="5:10" ht="12.75">
      <c r="E98" s="19" t="s">
        <v>16</v>
      </c>
      <c r="F98" s="25">
        <f>SUM(G98+H98+I98+J98)</f>
        <v>88129366.61</v>
      </c>
      <c r="G98" s="25">
        <f>SUM(G14+G18+G21+G27+G33+G36+G39+G42+G46+G49+G53+G58+G61+G64+G67+G70+G73+G79+G72+G76+G79+G83+G87+G90+G93)</f>
        <v>12073280.61</v>
      </c>
      <c r="H98" s="25">
        <f>SUM(H14+H18+H21+H27+H33+H36+H39+H42+H46+H49+H53+H58+H61+H64+H67+H70+H73+H76+H79+H83+H87+86+H93)</f>
        <v>21986086</v>
      </c>
      <c r="I98" s="25">
        <f>SUM(I14+I18+I21+I27+I33+I36+I39+I42+I46+I49+I53+I58+I61+I64+I67+I70+I73+I76+I76+I79+I83+I87+I90+I93)</f>
        <v>29575000</v>
      </c>
      <c r="J98" s="25">
        <f>SUM(J14+J18+J21+J27+J33+J36+J39+J42+J46+J49+J53+J58+J61+J64+J67+J70+J73+J76+J79+J83+J87+J90+J93)</f>
        <v>24495000</v>
      </c>
    </row>
    <row r="99" spans="5:10" ht="12.75">
      <c r="E99" s="40" t="s">
        <v>28</v>
      </c>
      <c r="F99" s="25">
        <f>SUM(G99+H99+I99+J99)</f>
        <v>4374000</v>
      </c>
      <c r="G99" s="41">
        <f>SUM(G16)</f>
        <v>4374000</v>
      </c>
      <c r="H99" s="41">
        <f>SUM(H16)</f>
        <v>0</v>
      </c>
      <c r="I99" s="41">
        <f>SUM(I16)</f>
        <v>0</v>
      </c>
      <c r="J99" s="41">
        <f>SUM(J16)</f>
        <v>0</v>
      </c>
    </row>
    <row r="100" spans="5:10" ht="12.75">
      <c r="E100" s="19" t="s">
        <v>32</v>
      </c>
      <c r="F100" s="25">
        <f>SUM(G100+H100+I100+J100)</f>
        <v>2360198.19</v>
      </c>
      <c r="G100" s="42">
        <f aca="true" t="shared" si="0" ref="G100:J101">G30</f>
        <v>2360198.19</v>
      </c>
      <c r="H100" s="42">
        <f t="shared" si="0"/>
        <v>0</v>
      </c>
      <c r="I100" s="42">
        <f t="shared" si="0"/>
        <v>0</v>
      </c>
      <c r="J100" s="42">
        <f t="shared" si="0"/>
        <v>0</v>
      </c>
    </row>
    <row r="101" spans="5:10" ht="13.5" thickBot="1">
      <c r="E101" s="20" t="s">
        <v>31</v>
      </c>
      <c r="F101" s="35">
        <f>SUM(G101+H101+I101+J101)</f>
        <v>830193</v>
      </c>
      <c r="G101" s="39">
        <f t="shared" si="0"/>
        <v>640573</v>
      </c>
      <c r="H101" s="39">
        <f t="shared" si="0"/>
        <v>189620</v>
      </c>
      <c r="I101" s="39">
        <f t="shared" si="0"/>
        <v>0</v>
      </c>
      <c r="J101" s="39">
        <f t="shared" si="0"/>
        <v>0</v>
      </c>
    </row>
    <row r="103" ht="12.75">
      <c r="F103" s="43"/>
    </row>
  </sheetData>
  <mergeCells count="8">
    <mergeCell ref="A36:A38"/>
    <mergeCell ref="A33:A35"/>
    <mergeCell ref="A25:A32"/>
    <mergeCell ref="B6:B9"/>
    <mergeCell ref="A6:A9"/>
    <mergeCell ref="A21:A24"/>
    <mergeCell ref="A18:A20"/>
    <mergeCell ref="A11:A17"/>
  </mergeCells>
  <printOptions/>
  <pageMargins left="1.5748031496062993" right="1.5748031496062993" top="0.3937007874015748" bottom="0.9448818897637796" header="0.35433070866141736" footer="0.5118110236220472"/>
  <pageSetup horizontalDpi="300" verticalDpi="300" orientation="landscape" paperSize="8" scale="93" r:id="rId2"/>
  <rowBreaks count="1" manualBreakCount="1">
    <brk id="60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2007-10-30T10:24:59Z</cp:lastPrinted>
  <dcterms:created xsi:type="dcterms:W3CDTF">2004-06-11T08:40:51Z</dcterms:created>
  <dcterms:modified xsi:type="dcterms:W3CDTF">2007-11-05T14:52:39Z</dcterms:modified>
  <cp:category/>
  <cp:version/>
  <cp:contentType/>
  <cp:contentStatus/>
  <cp:revision>1</cp:revision>
</cp:coreProperties>
</file>